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0" yWindow="460" windowWidth="25500" windowHeight="12860" tabRatio="930" firstSheet="6" activeTab="16"/>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9" l="1"/>
  <c r="E19" i="19"/>
  <c r="D19" i="19"/>
  <c r="F20" i="16"/>
  <c r="F21" i="16"/>
  <c r="F22" i="16"/>
  <c r="F23" i="16"/>
  <c r="F24" i="16"/>
  <c r="F32" i="16"/>
  <c r="F33" i="16"/>
  <c r="F34" i="16"/>
  <c r="F8" i="20"/>
  <c r="E20" i="16"/>
  <c r="E21" i="16"/>
  <c r="E22" i="16"/>
  <c r="E23" i="16"/>
  <c r="E24" i="16"/>
  <c r="E32" i="16"/>
  <c r="E33" i="16"/>
  <c r="E34" i="16"/>
  <c r="D8" i="20"/>
  <c r="F6" i="16"/>
  <c r="D5" i="19"/>
  <c r="E5" i="19"/>
  <c r="F5" i="19"/>
  <c r="F6" i="19"/>
  <c r="F7" i="19"/>
  <c r="F8" i="19"/>
  <c r="F9" i="19"/>
  <c r="F11" i="16"/>
  <c r="D10" i="19"/>
  <c r="E10" i="19"/>
  <c r="F10" i="19"/>
  <c r="F11" i="19"/>
  <c r="F12" i="19"/>
  <c r="F13" i="19"/>
  <c r="F14" i="19"/>
  <c r="M215" i="15"/>
  <c r="E6" i="19"/>
  <c r="E7" i="19"/>
  <c r="E8" i="19"/>
  <c r="E9" i="19"/>
  <c r="E11" i="19"/>
  <c r="E12" i="19"/>
  <c r="E13" i="19"/>
  <c r="E14" i="19"/>
  <c r="J215" i="15"/>
  <c r="D6" i="19"/>
  <c r="D7" i="19"/>
  <c r="D8" i="19"/>
  <c r="D9" i="19"/>
  <c r="D11" i="19"/>
  <c r="D12" i="19"/>
  <c r="D13" i="19"/>
  <c r="D14" i="19"/>
  <c r="G215" i="15"/>
  <c r="E181" i="15"/>
  <c r="F7" i="16"/>
  <c r="E156" i="15"/>
  <c r="E6" i="16"/>
  <c r="E154" i="15"/>
  <c r="E4" i="19"/>
  <c r="E17" i="19"/>
  <c r="F4" i="19"/>
  <c r="F17" i="19"/>
  <c r="D4" i="19"/>
  <c r="D17" i="19"/>
  <c r="C24" i="2"/>
  <c r="C25" i="2"/>
  <c r="C26" i="2"/>
  <c r="C27" i="2"/>
  <c r="C28" i="2"/>
  <c r="C29" i="2"/>
  <c r="C30" i="2"/>
  <c r="C31" i="2"/>
  <c r="C32" i="2"/>
  <c r="C23" i="2"/>
  <c r="G21" i="16"/>
  <c r="G22" i="16"/>
  <c r="G23" i="16"/>
  <c r="G24" i="16"/>
  <c r="F25" i="16"/>
  <c r="E25" i="16"/>
  <c r="G25" i="16"/>
  <c r="F26" i="16"/>
  <c r="E26" i="16"/>
  <c r="G26" i="16"/>
  <c r="F27" i="16"/>
  <c r="E27" i="16"/>
  <c r="G27" i="16"/>
  <c r="F28" i="16"/>
  <c r="E28" i="16"/>
  <c r="G28" i="16"/>
  <c r="F29" i="16"/>
  <c r="E29" i="16"/>
  <c r="G29" i="16"/>
  <c r="G32" i="16"/>
  <c r="G33" i="16"/>
  <c r="G34" i="16"/>
  <c r="F35" i="16"/>
  <c r="E35" i="16"/>
  <c r="G35" i="16"/>
  <c r="F36" i="16"/>
  <c r="E36" i="16"/>
  <c r="G36" i="16"/>
  <c r="F37" i="16"/>
  <c r="E37" i="16"/>
  <c r="G37" i="16"/>
  <c r="F40" i="16"/>
  <c r="E40" i="16"/>
  <c r="G40" i="16"/>
  <c r="F41" i="16"/>
  <c r="E41" i="16"/>
  <c r="G41" i="16"/>
  <c r="F42" i="16"/>
  <c r="E42" i="16"/>
  <c r="G42" i="16"/>
  <c r="F43" i="16"/>
  <c r="E43" i="16"/>
  <c r="G43" i="16"/>
  <c r="F44" i="16"/>
  <c r="E44" i="16"/>
  <c r="G44" i="16"/>
  <c r="F46" i="16"/>
  <c r="E46" i="16"/>
  <c r="G46" i="16"/>
  <c r="G20" i="16"/>
  <c r="E7" i="16"/>
  <c r="G7" i="16"/>
  <c r="F8" i="16"/>
  <c r="E8" i="16"/>
  <c r="G8" i="16"/>
  <c r="F9" i="16"/>
  <c r="E9" i="16"/>
  <c r="G9" i="16"/>
  <c r="F10" i="16"/>
  <c r="E10" i="16"/>
  <c r="G10" i="16"/>
  <c r="E11" i="16"/>
  <c r="G11" i="16"/>
  <c r="F12" i="16"/>
  <c r="E12" i="16"/>
  <c r="G12" i="16"/>
  <c r="F13" i="16"/>
  <c r="E13" i="16"/>
  <c r="G13" i="16"/>
  <c r="F14" i="16"/>
  <c r="E14" i="16"/>
  <c r="G14" i="16"/>
  <c r="F15" i="16"/>
  <c r="E15" i="16"/>
  <c r="G15" i="16"/>
  <c r="G6" i="16"/>
  <c r="H21" i="16"/>
  <c r="H22" i="16"/>
  <c r="H23" i="16"/>
  <c r="H24" i="16"/>
  <c r="H25" i="16"/>
  <c r="H26" i="16"/>
  <c r="H27" i="16"/>
  <c r="H28" i="16"/>
  <c r="H29" i="16"/>
  <c r="H32" i="16"/>
  <c r="H33" i="16"/>
  <c r="H34" i="16"/>
  <c r="H35" i="16"/>
  <c r="H36" i="16"/>
  <c r="H37" i="16"/>
  <c r="H40" i="16"/>
  <c r="H41" i="16"/>
  <c r="H42" i="16"/>
  <c r="H43" i="16"/>
  <c r="H44" i="16"/>
  <c r="H46" i="16"/>
  <c r="H20" i="16"/>
  <c r="H7" i="16"/>
  <c r="H8" i="16"/>
  <c r="H9" i="16"/>
  <c r="H10" i="16"/>
  <c r="H11" i="16"/>
  <c r="H12" i="16"/>
  <c r="H13" i="16"/>
  <c r="H14" i="16"/>
  <c r="H15" i="16"/>
  <c r="H6" i="16"/>
  <c r="D93" i="1"/>
  <c r="C33" i="3"/>
  <c r="D127" i="1"/>
  <c r="B15" i="17"/>
  <c r="B5" i="17"/>
  <c r="D51" i="1"/>
  <c r="B378" i="1"/>
  <c r="C19" i="17"/>
  <c r="D250" i="1"/>
  <c r="E87" i="15"/>
  <c r="B10" i="2"/>
  <c r="M179" i="15"/>
  <c r="M197" i="15"/>
  <c r="M207" i="15"/>
  <c r="M7" i="20"/>
  <c r="K7" i="20"/>
  <c r="I7" i="20"/>
  <c r="J179" i="15"/>
  <c r="J197" i="15"/>
  <c r="J207" i="15"/>
  <c r="G179" i="15"/>
  <c r="G197" i="15"/>
  <c r="G207" i="15"/>
  <c r="F125" i="15"/>
  <c r="H13" i="18"/>
  <c r="F17" i="18"/>
  <c r="D17" i="18"/>
  <c r="H8" i="18"/>
  <c r="I8" i="18"/>
  <c r="J8" i="18"/>
  <c r="H9" i="18"/>
  <c r="I9" i="18"/>
  <c r="J9" i="18"/>
  <c r="F129" i="15"/>
  <c r="F127" i="15"/>
  <c r="F19" i="18"/>
  <c r="E19" i="18"/>
  <c r="D19" i="18"/>
  <c r="F8" i="18"/>
  <c r="F10" i="18"/>
  <c r="F11" i="18"/>
  <c r="E8" i="18"/>
  <c r="E10" i="18"/>
  <c r="E11" i="18"/>
  <c r="D8" i="18"/>
  <c r="D10" i="18"/>
  <c r="D11" i="18"/>
  <c r="D12" i="18"/>
  <c r="F137" i="15"/>
  <c r="C18" i="17"/>
  <c r="C17" i="17"/>
  <c r="C16" i="17"/>
  <c r="C9" i="17"/>
  <c r="D42" i="19"/>
  <c r="E42" i="19"/>
  <c r="F42" i="19"/>
  <c r="E211" i="15"/>
  <c r="E215" i="15"/>
  <c r="E205" i="15"/>
  <c r="E203" i="15"/>
  <c r="E201" i="15"/>
  <c r="E189" i="15"/>
  <c r="E185" i="15"/>
  <c r="D20" i="19"/>
  <c r="F5" i="16"/>
  <c r="F7" i="20"/>
  <c r="E5" i="16"/>
  <c r="D7" i="20"/>
  <c r="E164" i="15"/>
  <c r="H28" i="15"/>
  <c r="E28" i="15"/>
  <c r="D18" i="20"/>
  <c r="J145" i="1"/>
  <c r="J148" i="1"/>
  <c r="J146" i="1"/>
  <c r="C33" i="2"/>
  <c r="B374" i="1"/>
  <c r="B362" i="1"/>
  <c r="J149" i="1"/>
  <c r="C29" i="13"/>
  <c r="F29" i="13"/>
  <c r="G29" i="13"/>
  <c r="F26" i="13"/>
  <c r="C26" i="13"/>
  <c r="G26" i="13"/>
  <c r="F27" i="13"/>
  <c r="F28" i="13"/>
  <c r="F30" i="13"/>
  <c r="F31" i="13"/>
  <c r="F32" i="13"/>
  <c r="F33" i="13"/>
  <c r="F34" i="13"/>
  <c r="F35" i="13"/>
  <c r="D26" i="13"/>
  <c r="D27" i="13"/>
  <c r="D28" i="13"/>
  <c r="D29" i="13"/>
  <c r="D30" i="13"/>
  <c r="D31" i="13"/>
  <c r="D32" i="13"/>
  <c r="D33" i="13"/>
  <c r="D34" i="13"/>
  <c r="D35" i="13"/>
  <c r="C27" i="13"/>
  <c r="C28" i="13"/>
  <c r="C30" i="13"/>
  <c r="C31" i="13"/>
  <c r="G31" i="13"/>
  <c r="C32" i="13"/>
  <c r="C33" i="13"/>
  <c r="C34" i="13"/>
  <c r="E34" i="13"/>
  <c r="C35" i="13"/>
  <c r="G35" i="13"/>
  <c r="E26" i="13"/>
  <c r="F12" i="13"/>
  <c r="F13" i="13"/>
  <c r="F14" i="13"/>
  <c r="F15" i="13"/>
  <c r="F16" i="13"/>
  <c r="F17" i="13"/>
  <c r="F18" i="13"/>
  <c r="F19" i="13"/>
  <c r="F20" i="13"/>
  <c r="F21" i="13"/>
  <c r="D12" i="13"/>
  <c r="D13" i="13"/>
  <c r="D14" i="13"/>
  <c r="D15" i="13"/>
  <c r="D16" i="13"/>
  <c r="D17" i="13"/>
  <c r="D18" i="13"/>
  <c r="D19" i="13"/>
  <c r="D20" i="13"/>
  <c r="D21" i="13"/>
  <c r="C12" i="13"/>
  <c r="G12" i="13"/>
  <c r="C13" i="13"/>
  <c r="C14" i="13"/>
  <c r="E14" i="13"/>
  <c r="C15" i="13"/>
  <c r="G15" i="13"/>
  <c r="C16" i="13"/>
  <c r="C17" i="13"/>
  <c r="G17" i="13"/>
  <c r="C18" i="13"/>
  <c r="C19" i="13"/>
  <c r="C20" i="13"/>
  <c r="G20" i="13"/>
  <c r="C21" i="13"/>
  <c r="E21" i="13"/>
  <c r="F56" i="13"/>
  <c r="F57" i="13"/>
  <c r="F58" i="13"/>
  <c r="F59" i="13"/>
  <c r="F60" i="13"/>
  <c r="F61" i="13"/>
  <c r="F62" i="13"/>
  <c r="F63" i="13"/>
  <c r="F64" i="13"/>
  <c r="F65" i="13"/>
  <c r="D56" i="13"/>
  <c r="D57" i="13"/>
  <c r="D58" i="13"/>
  <c r="D59" i="13"/>
  <c r="D60" i="13"/>
  <c r="D61" i="13"/>
  <c r="D62" i="13"/>
  <c r="D63" i="13"/>
  <c r="D64" i="13"/>
  <c r="D65" i="13"/>
  <c r="C56" i="13"/>
  <c r="E56" i="13"/>
  <c r="C57" i="13"/>
  <c r="G57" i="13"/>
  <c r="C58" i="13"/>
  <c r="G58" i="13"/>
  <c r="C59" i="13"/>
  <c r="C60" i="13"/>
  <c r="C61" i="13"/>
  <c r="E61" i="13"/>
  <c r="C62" i="13"/>
  <c r="G62" i="13"/>
  <c r="C63" i="13"/>
  <c r="C64" i="13"/>
  <c r="E64" i="13"/>
  <c r="C65" i="13"/>
  <c r="E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D42" i="13"/>
  <c r="D43" i="13"/>
  <c r="D44" i="13"/>
  <c r="D45" i="13"/>
  <c r="D46" i="13"/>
  <c r="D47" i="13"/>
  <c r="D48" i="13"/>
  <c r="D49" i="13"/>
  <c r="D50" i="13"/>
  <c r="D41" i="13"/>
  <c r="C42" i="13"/>
  <c r="G42" i="13"/>
  <c r="C43" i="13"/>
  <c r="C44" i="13"/>
  <c r="G44" i="13"/>
  <c r="C45" i="13"/>
  <c r="E45" i="13"/>
  <c r="C46" i="13"/>
  <c r="E46" i="13"/>
  <c r="C47" i="13"/>
  <c r="G47" i="13"/>
  <c r="C48" i="13"/>
  <c r="G48" i="13"/>
  <c r="C49" i="13"/>
  <c r="C50" i="13"/>
  <c r="G50" i="13"/>
  <c r="C41" i="13"/>
  <c r="C10" i="3"/>
  <c r="C11" i="3"/>
  <c r="C12" i="3"/>
  <c r="C13" i="3"/>
  <c r="C14" i="3"/>
  <c r="C15" i="3"/>
  <c r="C16" i="3"/>
  <c r="C17" i="3"/>
  <c r="C18" i="3"/>
  <c r="C19" i="3"/>
  <c r="B10" i="3"/>
  <c r="B11" i="3"/>
  <c r="B12" i="3"/>
  <c r="B13" i="3"/>
  <c r="B14" i="3"/>
  <c r="B15" i="3"/>
  <c r="B16" i="3"/>
  <c r="B17" i="3"/>
  <c r="B18" i="3"/>
  <c r="B19" i="3"/>
  <c r="E62" i="1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D241" i="1"/>
  <c r="D240" i="1"/>
  <c r="D231" i="1"/>
  <c r="D230" i="1"/>
  <c r="J147" i="1"/>
  <c r="E8" i="4"/>
  <c r="G8" i="4"/>
  <c r="I8" i="4"/>
  <c r="I11" i="4"/>
  <c r="I12" i="4"/>
  <c r="I13" i="4"/>
  <c r="I14" i="4"/>
  <c r="I15" i="4"/>
  <c r="I16" i="4"/>
  <c r="I17" i="4"/>
  <c r="I18" i="4"/>
  <c r="I19" i="4"/>
  <c r="I20" i="4"/>
  <c r="I21" i="4"/>
  <c r="I10" i="4"/>
  <c r="G11" i="4"/>
  <c r="G12" i="4"/>
  <c r="G13" i="4"/>
  <c r="G14" i="4"/>
  <c r="G15" i="4"/>
  <c r="G16" i="4"/>
  <c r="G17" i="4"/>
  <c r="G18" i="4"/>
  <c r="G19" i="4"/>
  <c r="G20" i="4"/>
  <c r="G21" i="4"/>
  <c r="G10" i="4"/>
  <c r="E11" i="4"/>
  <c r="E12" i="4"/>
  <c r="E13" i="4"/>
  <c r="E14" i="4"/>
  <c r="E15" i="4"/>
  <c r="E16" i="4"/>
  <c r="E17" i="4"/>
  <c r="E18" i="4"/>
  <c r="E19" i="4"/>
  <c r="E20" i="4"/>
  <c r="E21" i="4"/>
  <c r="E10" i="4"/>
  <c r="D11" i="4"/>
  <c r="D12" i="4"/>
  <c r="J12" i="4"/>
  <c r="D13" i="4"/>
  <c r="D14" i="4"/>
  <c r="D15" i="4"/>
  <c r="D16" i="4"/>
  <c r="D17" i="4"/>
  <c r="D18" i="4"/>
  <c r="H18" i="4"/>
  <c r="D19" i="4"/>
  <c r="J19" i="4"/>
  <c r="D20" i="4"/>
  <c r="H20" i="4"/>
  <c r="D21" i="4"/>
  <c r="D10" i="4"/>
  <c r="H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D33" i="3"/>
  <c r="C24" i="3"/>
  <c r="E24" i="3"/>
  <c r="C25" i="3"/>
  <c r="C26" i="3"/>
  <c r="C27" i="3"/>
  <c r="E27" i="3"/>
  <c r="C28" i="3"/>
  <c r="E28" i="3"/>
  <c r="C29" i="3"/>
  <c r="C30" i="3"/>
  <c r="C31" i="3"/>
  <c r="E31" i="3"/>
  <c r="C32" i="3"/>
  <c r="E32" i="3"/>
  <c r="C23" i="3"/>
  <c r="E23" i="3"/>
  <c r="D11" i="3"/>
  <c r="D12" i="3"/>
  <c r="D13" i="3"/>
  <c r="D14" i="3"/>
  <c r="E14" i="3"/>
  <c r="D15" i="3"/>
  <c r="D16" i="3"/>
  <c r="D17" i="3"/>
  <c r="D18" i="3"/>
  <c r="E18" i="3"/>
  <c r="D19" i="3"/>
  <c r="D10" i="3"/>
  <c r="F16" i="4"/>
  <c r="D33" i="2"/>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E12" i="2"/>
  <c r="C11" i="2"/>
  <c r="C10" i="2"/>
  <c r="B19" i="2"/>
  <c r="B18" i="2"/>
  <c r="B17" i="2"/>
  <c r="B16" i="2"/>
  <c r="B15" i="2"/>
  <c r="B14" i="2"/>
  <c r="B13" i="2"/>
  <c r="B11" i="2"/>
  <c r="F12" i="4"/>
  <c r="G46" i="13"/>
  <c r="H14" i="4"/>
  <c r="E13" i="18"/>
  <c r="E213" i="15"/>
  <c r="F19" i="4"/>
  <c r="F10" i="4"/>
  <c r="J14" i="4"/>
  <c r="E30" i="3"/>
  <c r="E26" i="3"/>
  <c r="F36" i="8"/>
  <c r="E19" i="2"/>
  <c r="E29" i="3"/>
  <c r="E25" i="3"/>
  <c r="G34" i="13"/>
  <c r="G30" i="13"/>
  <c r="E35" i="13"/>
  <c r="E49" i="13"/>
  <c r="E57" i="13"/>
  <c r="G32" i="13"/>
  <c r="E160" i="15"/>
  <c r="F24" i="18"/>
  <c r="D13" i="18"/>
  <c r="D14" i="18"/>
  <c r="D24" i="18"/>
  <c r="J13" i="18"/>
  <c r="F13" i="18"/>
  <c r="E24" i="18"/>
  <c r="I13" i="18"/>
  <c r="F18" i="20"/>
  <c r="D22" i="19"/>
  <c r="E22" i="19"/>
  <c r="F22" i="19"/>
  <c r="E187" i="15"/>
  <c r="D27" i="19"/>
  <c r="E195" i="15"/>
  <c r="D25" i="19"/>
  <c r="E25" i="19"/>
  <c r="F25" i="19"/>
  <c r="E191" i="15"/>
  <c r="D39" i="19"/>
  <c r="E39" i="19"/>
  <c r="E209" i="15"/>
  <c r="E20" i="19"/>
  <c r="E183" i="15"/>
  <c r="D26" i="19"/>
  <c r="E193" i="15"/>
  <c r="D31" i="19"/>
  <c r="E31" i="19"/>
  <c r="E199" i="15"/>
  <c r="D21" i="19"/>
  <c r="E21" i="19"/>
  <c r="F21" i="19"/>
  <c r="K36" i="8"/>
  <c r="F45" i="8"/>
  <c r="H16" i="4"/>
  <c r="J16" i="4"/>
  <c r="H11" i="4"/>
  <c r="J11" i="4"/>
  <c r="F14" i="4"/>
  <c r="J10" i="4"/>
  <c r="J18" i="4"/>
  <c r="H13" i="4"/>
  <c r="H15" i="4"/>
  <c r="F21" i="4"/>
  <c r="J20" i="4"/>
  <c r="F20" i="4"/>
  <c r="H19" i="4"/>
  <c r="F18" i="4"/>
  <c r="H12" i="4"/>
  <c r="F11" i="4"/>
  <c r="E63" i="13"/>
  <c r="G65" i="13"/>
  <c r="E17" i="3"/>
  <c r="E11" i="3"/>
  <c r="E43" i="13"/>
  <c r="G41" i="13"/>
  <c r="E50" i="13"/>
  <c r="G63" i="13"/>
  <c r="E60" i="13"/>
  <c r="G43" i="13"/>
  <c r="G28" i="13"/>
  <c r="E19" i="3"/>
  <c r="E16" i="3"/>
  <c r="E13" i="3"/>
  <c r="G64" i="13"/>
  <c r="G60" i="13"/>
  <c r="E58" i="13"/>
  <c r="G56" i="13"/>
  <c r="G49" i="13"/>
  <c r="E48" i="13"/>
  <c r="E15" i="3"/>
  <c r="G45" i="13"/>
  <c r="E12" i="3"/>
  <c r="E41" i="13"/>
  <c r="E28" i="13"/>
  <c r="E18" i="2"/>
  <c r="E17" i="2"/>
  <c r="E15" i="2"/>
  <c r="E14" i="2"/>
  <c r="E15" i="13"/>
  <c r="G18" i="13"/>
  <c r="G21" i="13"/>
  <c r="G27" i="13"/>
  <c r="E32" i="13"/>
  <c r="E29" i="13"/>
  <c r="G19" i="13"/>
  <c r="E16" i="13"/>
  <c r="E31" i="13"/>
  <c r="E30" i="13"/>
  <c r="E27" i="13"/>
  <c r="E16" i="2"/>
  <c r="E13" i="2"/>
  <c r="E11" i="2"/>
  <c r="E10" i="2"/>
  <c r="E33" i="2"/>
  <c r="E20" i="13"/>
  <c r="E18" i="13"/>
  <c r="E17" i="13"/>
  <c r="E12" i="13"/>
  <c r="E44" i="13"/>
  <c r="D16" i="20"/>
  <c r="E158" i="15"/>
  <c r="H10" i="18"/>
  <c r="H11" i="18"/>
  <c r="H12" i="18"/>
  <c r="H14" i="18"/>
  <c r="F16" i="20"/>
  <c r="F13" i="20"/>
  <c r="C20" i="17"/>
  <c r="E18" i="16"/>
  <c r="D13" i="20"/>
  <c r="F14" i="20"/>
  <c r="D17" i="20"/>
  <c r="F15" i="20"/>
  <c r="J10" i="18"/>
  <c r="J11" i="18"/>
  <c r="J12" i="18"/>
  <c r="F17" i="20"/>
  <c r="D14" i="20"/>
  <c r="D41" i="19"/>
  <c r="E41" i="19"/>
  <c r="F41" i="19"/>
  <c r="F18" i="16"/>
  <c r="I10" i="18"/>
  <c r="E47" i="13"/>
  <c r="E27" i="19"/>
  <c r="G59" i="13"/>
  <c r="E59" i="13"/>
  <c r="G13" i="13"/>
  <c r="E13" i="13"/>
  <c r="G33" i="13"/>
  <c r="E33" i="13"/>
  <c r="E20" i="18"/>
  <c r="E21" i="18"/>
  <c r="D20" i="18"/>
  <c r="D21" i="18"/>
  <c r="F20" i="18"/>
  <c r="F21" i="18"/>
  <c r="H17" i="4"/>
  <c r="J17" i="4"/>
  <c r="F17" i="4"/>
  <c r="J13" i="4"/>
  <c r="E10" i="3"/>
  <c r="E12" i="18"/>
  <c r="E14" i="18"/>
  <c r="G61" i="13"/>
  <c r="J21" i="4"/>
  <c r="J15" i="4"/>
  <c r="F15" i="4"/>
  <c r="K45" i="8"/>
  <c r="G14" i="13"/>
  <c r="D32" i="19"/>
  <c r="D35" i="19"/>
  <c r="F12" i="18"/>
  <c r="D34" i="19"/>
  <c r="H21" i="4"/>
  <c r="D24" i="19"/>
  <c r="E24" i="19"/>
  <c r="F24" i="19"/>
  <c r="D22" i="4"/>
  <c r="F13" i="4"/>
  <c r="E42" i="13"/>
  <c r="G16" i="13"/>
  <c r="E19" i="13"/>
  <c r="E33" i="3"/>
  <c r="F14" i="18"/>
  <c r="E26" i="19"/>
  <c r="F26" i="19"/>
  <c r="D23" i="19"/>
  <c r="D28" i="19"/>
  <c r="I15" i="20"/>
  <c r="J14" i="18"/>
  <c r="M14" i="20"/>
  <c r="E77" i="15"/>
  <c r="C6" i="17"/>
  <c r="K16" i="20"/>
  <c r="K17" i="20"/>
  <c r="K13" i="20"/>
  <c r="K14" i="20"/>
  <c r="I16" i="20"/>
  <c r="I17" i="20"/>
  <c r="I13" i="20"/>
  <c r="I14" i="20"/>
  <c r="F22" i="4"/>
  <c r="J22" i="4"/>
  <c r="H22" i="4"/>
  <c r="E66" i="13"/>
  <c r="D11" i="20"/>
  <c r="F12" i="20"/>
  <c r="F10" i="20"/>
  <c r="F11" i="20"/>
  <c r="F19" i="20"/>
  <c r="F9" i="20"/>
  <c r="I11" i="18"/>
  <c r="I12" i="18"/>
  <c r="I14" i="18"/>
  <c r="F39" i="19"/>
  <c r="E32" i="19"/>
  <c r="E33" i="19"/>
  <c r="D22" i="18"/>
  <c r="D23" i="18"/>
  <c r="D25" i="18"/>
  <c r="E162" i="15"/>
  <c r="E22" i="18"/>
  <c r="E23" i="18"/>
  <c r="E25" i="18"/>
  <c r="G66" i="13"/>
  <c r="D9" i="20"/>
  <c r="E35" i="19"/>
  <c r="D33" i="19"/>
  <c r="E34" i="19"/>
  <c r="F22" i="18"/>
  <c r="F23" i="18"/>
  <c r="F25" i="18"/>
  <c r="F27" i="19"/>
  <c r="F31" i="19"/>
  <c r="F20" i="19"/>
  <c r="F23" i="19"/>
  <c r="E23" i="19"/>
  <c r="M13" i="20"/>
  <c r="I9" i="20"/>
  <c r="D40" i="19"/>
  <c r="K18" i="20"/>
  <c r="I18" i="20"/>
  <c r="M18" i="20"/>
  <c r="M16" i="20"/>
  <c r="M17" i="20"/>
  <c r="K9" i="20"/>
  <c r="E79" i="15"/>
  <c r="E81" i="15"/>
  <c r="E28" i="19"/>
  <c r="K15" i="20"/>
  <c r="K8" i="20"/>
  <c r="E36" i="19"/>
  <c r="D36" i="19"/>
  <c r="I10" i="20"/>
  <c r="F28" i="19"/>
  <c r="M15" i="20"/>
  <c r="I8" i="20"/>
  <c r="D15" i="20"/>
  <c r="D10" i="20"/>
  <c r="F20" i="20"/>
  <c r="F21" i="20"/>
  <c r="D12" i="20"/>
  <c r="D19" i="20"/>
  <c r="F32" i="19"/>
  <c r="F34" i="19"/>
  <c r="F35" i="19"/>
  <c r="M20" i="20"/>
  <c r="I12" i="20"/>
  <c r="I19" i="20"/>
  <c r="K10" i="20"/>
  <c r="D43" i="19"/>
  <c r="I11" i="20"/>
  <c r="I20" i="20"/>
  <c r="K12" i="20"/>
  <c r="K19" i="20"/>
  <c r="F33" i="19"/>
  <c r="M9" i="20"/>
  <c r="M12" i="20"/>
  <c r="M19" i="20"/>
  <c r="E40" i="19"/>
  <c r="F40" i="19"/>
  <c r="I21" i="20"/>
  <c r="D45" i="19"/>
  <c r="D20" i="20"/>
  <c r="D21" i="20"/>
  <c r="F36" i="19"/>
  <c r="M10" i="20"/>
  <c r="M8" i="20"/>
  <c r="K20" i="20"/>
  <c r="C7" i="17"/>
  <c r="C8" i="17"/>
  <c r="E43" i="19"/>
  <c r="F43" i="19"/>
  <c r="C10" i="17"/>
  <c r="M11" i="20"/>
  <c r="M21" i="20"/>
  <c r="K11" i="20"/>
  <c r="E45" i="19"/>
  <c r="K21" i="20"/>
  <c r="F45" i="19"/>
  <c r="B5" i="15"/>
</calcChain>
</file>

<file path=xl/sharedStrings.xml><?xml version="1.0" encoding="utf-8"?>
<sst xmlns="http://schemas.openxmlformats.org/spreadsheetml/2006/main" count="603" uniqueCount="379">
  <si>
    <t>Dear Student,</t>
  </si>
  <si>
    <t xml:space="preserve">Welcome to the Free Excel Student Template Version 16.0 </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</si>
  <si>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</si>
  <si>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</si>
  <si>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</si>
  <si>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</si>
  <si>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</si>
  <si>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</si>
  <si>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</si>
  <si>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</si>
  <si>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</si>
  <si>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</si>
  <si>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</si>
  <si>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</si>
  <si>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</si>
  <si>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</si>
  <si>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</si>
  <si>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</si>
  <si>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</si>
  <si>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</si>
  <si>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</si>
  <si>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</si>
  <si>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</si>
  <si>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</si>
  <si>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</si>
  <si>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</si>
  <si>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</si>
  <si>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</si>
  <si>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</si>
  <si>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Market Penetration</t>
  </si>
  <si>
    <t>Customer Service</t>
  </si>
  <si>
    <t>Store Locations</t>
  </si>
  <si>
    <t>R&amp;D</t>
  </si>
  <si>
    <t>Employee Dedication</t>
  </si>
  <si>
    <t>Financial Profit</t>
  </si>
  <si>
    <t>Customer Loyalty</t>
  </si>
  <si>
    <t>Market Share</t>
  </si>
  <si>
    <t>Product Quality</t>
  </si>
  <si>
    <t>Top Management</t>
  </si>
  <si>
    <t>Price Competitiveness</t>
  </si>
  <si>
    <t xml:space="preserve">Enter 12 Factors Below </t>
  </si>
  <si>
    <t xml:space="preserve">Competitor </t>
  </si>
  <si>
    <t>Enter Ratings Below</t>
  </si>
  <si>
    <t>Totals</t>
  </si>
  <si>
    <t xml:space="preserve">Critical Success Factors </t>
  </si>
  <si>
    <t xml:space="preserve"> Score</t>
  </si>
  <si>
    <t>CPM Matrix</t>
  </si>
  <si>
    <t>You</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</si>
  <si>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</si>
  <si>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</si>
  <si>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</si>
  <si>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</si>
  <si>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</si>
  <si>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</si>
  <si>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</si>
  <si>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</si>
  <si>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</si>
  <si>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</si>
  <si>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</si>
  <si>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</si>
  <si>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</si>
  <si>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</si>
  <si>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</si>
  <si>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</si>
  <si>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</si>
  <si>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</si>
  <si>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</si>
  <si>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</si>
  <si>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</si>
  <si>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</si>
  <si>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</si>
  <si>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</si>
  <si>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</si>
  <si>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</si>
  <si>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</si>
  <si>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</si>
  <si>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</si>
  <si>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</si>
  <si>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</si>
  <si>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</si>
  <si>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</si>
  <si>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</si>
  <si>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</si>
  <si>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</si>
  <si>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</si>
  <si>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</si>
  <si>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</si>
  <si>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</si>
  <si>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</si>
  <si>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</si>
  <si>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</si>
  <si>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</si>
  <si>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</si>
  <si>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</si>
  <si>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</si>
  <si>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</si>
  <si>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</si>
  <si>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</si>
  <si>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</si>
  <si>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</si>
  <si>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</si>
  <si>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</si>
  <si>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</si>
  <si>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</si>
  <si>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</si>
  <si>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</si>
  <si>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</si>
  <si>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</si>
  <si>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</si>
  <si>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</si>
  <si>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</si>
  <si>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</si>
  <si>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</si>
  <si>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</si>
  <si>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</si>
  <si>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</si>
  <si>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Competitor 1</t>
  </si>
  <si>
    <t xml:space="preserve">Financial Position (FP) Average </t>
  </si>
  <si>
    <t>Stability Position (SP) Average</t>
  </si>
  <si>
    <t>Highlight the entire matrix (not just the inside box), and then paste as paste special picture. Be sure to also include the table below the chart also in your presentation.</t>
  </si>
  <si>
    <t>Left Side of the X Name (low calorie)</t>
  </si>
  <si>
    <t>Right Side of the X Name (high calorie)</t>
  </si>
  <si>
    <t>Enter in up to 10 products</t>
  </si>
  <si>
    <t>X - axis Rating</t>
  </si>
  <si>
    <t>Y - axis Rating</t>
  </si>
  <si>
    <t>Top Side of the Y Name (high cost)</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</si>
  <si>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</si>
  <si>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</si>
  <si>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</si>
  <si>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</si>
  <si>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</si>
  <si>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</si>
  <si>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</si>
  <si>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</si>
  <si>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</si>
  <si>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</si>
  <si>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</si>
  <si>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</si>
  <si>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</si>
  <si>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</si>
  <si>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</si>
  <si>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</si>
  <si>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</si>
  <si>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</si>
  <si>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</si>
  <si>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Name of Division 1</t>
  </si>
  <si>
    <t>Name of Division 2</t>
  </si>
  <si>
    <t>Name of Division 3</t>
  </si>
  <si>
    <t>Name of Division 4</t>
  </si>
  <si>
    <t>Name of Division 5</t>
  </si>
  <si>
    <t>Bottom Side of the Y Name (low cost)</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</si>
  <si>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</si>
  <si>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</si>
  <si>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</si>
  <si>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</si>
  <si>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</si>
  <si>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</si>
  <si>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</si>
  <si>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</si>
  <si>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</si>
  <si>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</si>
  <si>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</si>
  <si>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</si>
  <si>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</si>
  <si>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</si>
  <si>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</si>
  <si>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</si>
  <si>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</si>
  <si>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</si>
  <si>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</si>
  <si>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</si>
  <si>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</si>
  <si>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</si>
  <si>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</si>
  <si>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</si>
  <si>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</si>
  <si>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</si>
  <si>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</si>
  <si>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</si>
  <si>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</si>
  <si>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</si>
  <si>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</si>
  <si>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</si>
  <si>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</si>
  <si>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</si>
  <si>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</si>
  <si>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</si>
  <si>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</si>
  <si>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</si>
  <si>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</si>
  <si>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</si>
  <si>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</si>
  <si>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</si>
  <si>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</si>
  <si>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</si>
  <si>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</si>
  <si>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</si>
  <si>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</si>
  <si>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</si>
  <si>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</si>
  <si>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</si>
  <si>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</si>
  <si>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</si>
  <si>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</si>
  <si>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</si>
  <si>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</si>
  <si>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</si>
  <si>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</si>
  <si>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</si>
  <si>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</si>
  <si>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</si>
  <si>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</si>
  <si>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</si>
  <si>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</si>
  <si>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</si>
  <si>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</si>
  <si>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</si>
  <si>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</si>
  <si>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</si>
  <si>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</si>
  <si>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</si>
  <si>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</si>
  <si>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</si>
  <si>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</si>
  <si>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</si>
  <si>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</si>
  <si>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</si>
  <si>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</si>
  <si>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</si>
  <si>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</si>
  <si>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</si>
  <si>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</si>
  <si>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</si>
  <si>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</si>
  <si>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</si>
  <si>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</si>
  <si>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</si>
  <si>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</si>
  <si>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</si>
  <si>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</si>
  <si>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</si>
  <si>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</si>
  <si>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</si>
  <si>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</si>
  <si>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</si>
  <si>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</si>
  <si>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</si>
  <si>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</si>
  <si>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</si>
  <si>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</si>
  <si>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</si>
  <si>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</si>
  <si>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</si>
  <si>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</si>
  <si>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</si>
  <si>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</si>
  <si>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</si>
  <si>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</si>
  <si>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</si>
  <si>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</si>
  <si>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</si>
  <si>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</si>
  <si>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</si>
  <si>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</si>
  <si>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</si>
  <si>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</si>
  <si>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</si>
  <si>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</si>
  <si>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</si>
  <si>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</si>
  <si>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</si>
  <si>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</si>
  <si>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</si>
  <si>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</si>
  <si>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</si>
  <si>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</si>
  <si>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</si>
  <si>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</si>
  <si>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</si>
  <si>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</si>
  <si>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</si>
  <si>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</si>
  <si>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</si>
  <si>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</si>
  <si>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</si>
  <si>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</si>
  <si>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</si>
  <si>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</si>
  <si>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</si>
  <si>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</si>
  <si>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</si>
  <si>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</si>
  <si>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</si>
  <si>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</si>
  <si>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</si>
  <si>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</si>
  <si>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</si>
  <si>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</si>
  <si>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</si>
  <si>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</si>
  <si>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</si>
  <si>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</si>
  <si>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</si>
  <si>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</si>
  <si>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</si>
  <si>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</si>
  <si>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</si>
  <si>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</si>
  <si>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</si>
  <si>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</si>
  <si>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</si>
  <si>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</si>
  <si>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</si>
  <si>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</si>
  <si>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</si>
  <si>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</si>
  <si>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</si>
  <si>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</si>
  <si>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</si>
  <si>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</si>
  <si>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</si>
  <si>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</si>
  <si>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</si>
  <si>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</si>
  <si>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</si>
  <si>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</si>
  <si>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</si>
  <si>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</si>
  <si>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</si>
  <si>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Competitor 2</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</si>
  <si>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</si>
  <si>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</si>
  <si>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</si>
  <si>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</si>
  <si>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</si>
  <si>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</si>
  <si>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</si>
  <si>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</si>
  <si>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t>Name of your Firm</t>
  </si>
  <si>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</si>
  <si>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</si>
  <si>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</si>
  <si>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</si>
  <si>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</si>
  <si>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</si>
  <si>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</si>
  <si>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</si>
  <si>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</si>
  <si>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</si>
  <si>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</si>
  <si>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</si>
  <si>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</si>
  <si>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</si>
  <si>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</si>
  <si>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</si>
  <si>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</si>
  <si>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</si>
  <si>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</si>
  <si>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</si>
  <si>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</si>
  <si>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t>Percent's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</si>
  <si>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</si>
  <si>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In each division, enter a name, followed by the dollar amount in revenues for that division. Do not include M or B for millions or billions, but do drop off zeros. For example, for $100,000,000, you could enter 100,000 or 100 just be consistent.</t>
  </si>
  <si>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</si>
  <si>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</si>
  <si>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</si>
  <si>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</si>
  <si>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</si>
  <si>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</si>
  <si>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</si>
  <si>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</si>
  <si>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Enter all as Dollar Amounts. Make sure the oldest year is entered into Column 1 throughout this Template</t>
  </si>
  <si>
    <r>
      <t xml:space="preserve">Historical Note: Dollar amount of interest paid in the most recent year. Enter in the NEW NET dollar amounts of new net interest you will forecasted for each year. If your most recent interest payment was $500 and you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r>
      <rPr>
        <sz val="11"/>
        <color rgb="FFFF0000"/>
        <rFont val="Times New Roman"/>
        <family val="1"/>
      </rPr>
      <t>.</t>
    </r>
  </si>
  <si>
    <t>The projected Balance Sheet is designed for you to enter in the NET ADDITIONAL DOLLAR VALUES (except for Cash and Equivalents).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</si>
  <si>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r>
      <t xml:space="preserve">Historical Note: Cash value in the most recent year reported. On the Projected Statements Tab, take Total Liabilities and Equity and Subtract Total Assets </t>
    </r>
    <r>
      <rPr>
        <b/>
        <u/>
        <sz val="11"/>
        <color rgb="FFFF0000"/>
        <rFont val="Times New Roman"/>
        <family val="1"/>
      </rPr>
      <t>(BEFORE)</t>
    </r>
    <r>
      <rPr>
        <sz val="11"/>
        <color theme="1"/>
        <rFont val="Times New Roman"/>
        <family val="1"/>
      </rPr>
      <t xml:space="preserve"> adding in Cash and Equivalents and enter the Cash and Equivalents in each of the 3 corresponding boxes to the left.  Be sure to do 3 calculations, one for each projected year. If your cash number appears too high or low, consult Chapter 8 of the textbook for more information.</t>
    </r>
  </si>
  <si>
    <t>START HERE</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</si>
  <si>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</si>
  <si>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Darden Restaurants, Inc.</t>
  </si>
  <si>
    <t>Bloomin' Brands,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</si>
</sst>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57"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5">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43" fontId="17" fillId="0" borderId="0" applyFont="0" applyFill="0" applyBorder="0" applyAlignment="0" applyProtection="0"/>
  </cellStyleXfs>
  <cellXfs count="837">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6" fontId="19" fillId="3" borderId="0" xfId="0" applyNumberFormat="1" applyFont="1" applyFill="1" applyBorder="1" applyAlignment="1" applyProtection="1">
      <alignment horizontal="center" vertical="center"/>
      <protection locked="0"/>
    </xf>
    <xf numFmtId="40" fontId="0" fillId="3" borderId="0" xfId="0" applyNumberFormat="1" applyFill="1" applyProtection="1">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5" fontId="19" fillId="7" borderId="1" xfId="0" applyNumberFormat="1" applyFont="1" applyFill="1" applyBorder="1" applyAlignment="1" applyProtection="1">
      <alignment horizontal="center" vertical="center"/>
      <protection locked="0"/>
    </xf>
    <xf numFmtId="5" fontId="19" fillId="7" borderId="1" xfId="0" applyNumberFormat="1" applyFont="1" applyFill="1" applyBorder="1" applyAlignment="1" applyProtection="1">
      <alignment horizontal="center"/>
      <protection locked="0"/>
    </xf>
    <xf numFmtId="37" fontId="24" fillId="3" borderId="0" xfId="0" applyNumberFormat="1" applyFont="1" applyFill="1" applyBorder="1" applyAlignment="1" applyProtection="1">
      <alignment horizontal="center" vertical="center"/>
      <protection locked="0"/>
    </xf>
    <xf numFmtId="37" fontId="24" fillId="23" borderId="1" xfId="1" applyNumberFormat="1" applyFont="1" applyFill="1" applyBorder="1" applyAlignment="1" applyProtection="1">
      <alignment horizontal="center" vertical="center"/>
    </xf>
    <xf numFmtId="5" fontId="19" fillId="8"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2" applyNumberFormat="1" applyFont="1" applyFill="1" applyAlignment="1" applyProtection="1">
      <alignment horizontal="center" vertical="center"/>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21"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4" fillId="23" borderId="1" xfId="2" applyFont="1" applyFill="1" applyBorder="1" applyAlignment="1" applyProtection="1">
      <alignment horizontal="center" vertical="center"/>
    </xf>
    <xf numFmtId="9" fontId="24" fillId="3" borderId="0" xfId="2" applyFont="1" applyFill="1" applyBorder="1" applyAlignment="1" applyProtection="1">
      <alignment horizontal="center" vertical="center"/>
      <protection locked="0"/>
    </xf>
    <xf numFmtId="5" fontId="24" fillId="23"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7" borderId="27" xfId="4" applyNumberFormat="1" applyFont="1" applyFill="1" applyBorder="1" applyAlignment="1" applyProtection="1">
      <alignment horizontal="center"/>
    </xf>
    <xf numFmtId="37" fontId="0" fillId="17"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6" fillId="3" borderId="0" xfId="0" applyFont="1" applyFill="1" applyAlignment="1" applyProtection="1">
      <alignment horizontal="center" vertical="center"/>
      <protection locked="0"/>
    </xf>
    <xf numFmtId="37" fontId="0" fillId="17" borderId="27" xfId="0" applyNumberFormat="1" applyFont="1" applyFill="1" applyBorder="1" applyAlignment="1">
      <alignment horizontal="center"/>
    </xf>
    <xf numFmtId="37" fontId="0" fillId="17"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7" borderId="27" xfId="0" applyNumberFormat="1" applyFont="1" applyFill="1" applyBorder="1" applyAlignment="1">
      <alignment horizontal="center"/>
    </xf>
    <xf numFmtId="37" fontId="24" fillId="17"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7" borderId="30" xfId="0" applyNumberFormat="1" applyFont="1" applyFill="1" applyBorder="1" applyAlignment="1">
      <alignment horizontal="center"/>
    </xf>
    <xf numFmtId="37" fontId="24" fillId="0" borderId="32" xfId="0" applyNumberFormat="1" applyFont="1" applyBorder="1" applyAlignment="1">
      <alignment horizontal="center"/>
    </xf>
    <xf numFmtId="37" fontId="24" fillId="0" borderId="33" xfId="0" applyNumberFormat="1" applyFont="1" applyBorder="1" applyAlignment="1">
      <alignment horizontal="center"/>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5" fontId="19" fillId="7" borderId="2" xfId="0" applyNumberFormat="1" applyFont="1" applyFill="1" applyBorder="1" applyAlignment="1" applyProtection="1">
      <alignment horizontal="center" vertical="center"/>
      <protection locked="0"/>
    </xf>
    <xf numFmtId="5" fontId="19" fillId="7" borderId="4" xfId="0" applyNumberFormat="1" applyFont="1" applyFill="1" applyBorder="1" applyAlignment="1" applyProtection="1">
      <alignment horizontal="center" vertical="center"/>
      <protection locked="0"/>
    </xf>
    <xf numFmtId="5" fontId="19" fillId="3" borderId="3" xfId="0" applyNumberFormat="1"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14" fontId="19" fillId="8" borderId="2" xfId="0" applyNumberFormat="1"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13" borderId="5" xfId="0" applyFont="1" applyFill="1" applyBorder="1" applyAlignment="1" applyProtection="1">
      <alignment horizontal="center" vertical="center" wrapText="1"/>
      <protection locked="0"/>
    </xf>
    <xf numFmtId="0" fontId="44" fillId="13" borderId="6" xfId="0" applyFont="1" applyFill="1" applyBorder="1" applyAlignment="1" applyProtection="1">
      <alignment horizontal="center" vertical="center" wrapText="1"/>
      <protection locked="0"/>
    </xf>
    <xf numFmtId="0" fontId="44" fillId="13" borderId="7" xfId="0" applyFont="1" applyFill="1" applyBorder="1" applyAlignment="1" applyProtection="1">
      <alignment horizontal="center" vertical="center" wrapText="1"/>
      <protection locked="0"/>
    </xf>
    <xf numFmtId="0" fontId="44" fillId="13" borderId="13" xfId="0" applyFont="1" applyFill="1" applyBorder="1" applyAlignment="1" applyProtection="1">
      <alignment horizontal="center" vertical="center" wrapText="1"/>
      <protection locked="0"/>
    </xf>
    <xf numFmtId="0" fontId="44" fillId="13" borderId="8" xfId="0" applyFont="1" applyFill="1" applyBorder="1" applyAlignment="1" applyProtection="1">
      <alignment horizontal="center" vertical="center" wrapText="1"/>
      <protection locked="0"/>
    </xf>
    <xf numFmtId="0" fontId="44" fillId="13" borderId="15"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protection locked="0"/>
    </xf>
    <xf numFmtId="170" fontId="19" fillId="3" borderId="3" xfId="0" applyNumberFormat="1" applyFont="1" applyFill="1" applyBorder="1" applyAlignment="1" applyProtection="1">
      <alignment horizontal="center" vertical="center"/>
      <protection locked="0"/>
    </xf>
    <xf numFmtId="37" fontId="19" fillId="7" borderId="2" xfId="0" applyNumberFormat="1" applyFont="1" applyFill="1" applyBorder="1" applyAlignment="1" applyProtection="1">
      <alignment horizontal="center" vertical="center"/>
      <protection locked="0"/>
    </xf>
    <xf numFmtId="37" fontId="19" fillId="7" borderId="4" xfId="0" applyNumberFormat="1" applyFont="1" applyFill="1" applyBorder="1" applyAlignment="1" applyProtection="1">
      <alignment horizontal="center" vertical="center"/>
      <protection locked="0"/>
    </xf>
    <xf numFmtId="37" fontId="19" fillId="8" borderId="2" xfId="0" applyNumberFormat="1" applyFont="1" applyFill="1" applyBorder="1" applyAlignment="1" applyProtection="1">
      <alignment horizontal="center" vertical="center"/>
    </xf>
    <xf numFmtId="37"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171" fontId="19" fillId="8" borderId="2" xfId="0" applyNumberFormat="1" applyFont="1" applyFill="1" applyBorder="1" applyAlignment="1" applyProtection="1">
      <alignment horizontal="center" vertical="center"/>
    </xf>
    <xf numFmtId="171" fontId="19" fillId="8" borderId="4" xfId="0" applyNumberFormat="1" applyFont="1" applyFill="1" applyBorder="1" applyAlignment="1" applyProtection="1">
      <alignment horizontal="center" vertical="center"/>
    </xf>
    <xf numFmtId="37" fontId="19" fillId="3" borderId="3"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170"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171" fontId="19" fillId="7" borderId="2" xfId="0" applyNumberFormat="1" applyFont="1" applyFill="1" applyBorder="1" applyAlignment="1" applyProtection="1">
      <alignment horizontal="center" vertical="center"/>
      <protection locked="0"/>
    </xf>
    <xf numFmtId="171" fontId="19" fillId="7" borderId="4" xfId="0" applyNumberFormat="1" applyFont="1" applyFill="1" applyBorder="1" applyAlignment="1" applyProtection="1">
      <alignment horizontal="center" vertical="center"/>
      <protection locked="0"/>
    </xf>
    <xf numFmtId="0" fontId="19" fillId="3" borderId="6" xfId="0" applyFont="1" applyFill="1" applyBorder="1" applyProtection="1">
      <protection locked="0"/>
    </xf>
    <xf numFmtId="39" fontId="19" fillId="7" borderId="2" xfId="0" applyNumberFormat="1" applyFont="1" applyFill="1" applyBorder="1" applyAlignment="1" applyProtection="1">
      <alignment horizontal="center" vertical="center"/>
      <protection locked="0"/>
    </xf>
    <xf numFmtId="39"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19" fillId="3" borderId="0" xfId="0" applyFont="1" applyFill="1" applyBorder="1" applyAlignment="1" applyProtection="1">
      <alignment horizont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13" borderId="3" xfId="0" applyFont="1" applyFill="1" applyBorder="1" applyProtection="1">
      <protection locked="0"/>
    </xf>
    <xf numFmtId="0" fontId="19" fillId="13" borderId="4" xfId="0" applyFont="1" applyFill="1" applyBorder="1" applyProtection="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0" fontId="19" fillId="3" borderId="0" xfId="0" applyFont="1" applyFill="1" applyAlignment="1" applyProtection="1">
      <alignment horizontal="center"/>
      <protection locked="0"/>
    </xf>
    <xf numFmtId="0" fontId="19" fillId="13" borderId="2" xfId="0" applyFont="1" applyFill="1" applyBorder="1" applyProtection="1">
      <protection locked="0"/>
    </xf>
    <xf numFmtId="0" fontId="19" fillId="3" borderId="0" xfId="0" applyFont="1" applyFill="1" applyAlignment="1" applyProtection="1">
      <alignment horizontal="center" vertical="center"/>
      <protection locked="0"/>
    </xf>
    <xf numFmtId="2" fontId="19" fillId="7" borderId="2" xfId="0" applyNumberFormat="1" applyFont="1" applyFill="1" applyBorder="1" applyAlignment="1" applyProtection="1">
      <alignment horizontal="center" vertical="center"/>
      <protection locked="0"/>
    </xf>
    <xf numFmtId="2" fontId="19" fillId="7" borderId="4" xfId="0" applyNumberFormat="1" applyFont="1" applyFill="1" applyBorder="1" applyAlignment="1" applyProtection="1">
      <alignment horizontal="center" vertical="center"/>
      <protection locked="0"/>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0" fontId="19" fillId="3" borderId="6" xfId="0" applyFont="1" applyFill="1" applyBorder="1" applyAlignment="1" applyProtection="1">
      <alignment horizontal="center"/>
      <protection locked="0"/>
    </xf>
    <xf numFmtId="0" fontId="19" fillId="3" borderId="0" xfId="0" applyFont="1" applyFill="1" applyProtection="1">
      <protection locked="0"/>
    </xf>
    <xf numFmtId="9" fontId="19" fillId="3" borderId="0" xfId="2" applyFont="1" applyFill="1" applyAlignment="1" applyProtection="1">
      <alignment horizontal="center"/>
      <protection locked="0"/>
    </xf>
    <xf numFmtId="9" fontId="19" fillId="7" borderId="2" xfId="2" applyFont="1" applyFill="1" applyBorder="1" applyAlignment="1" applyProtection="1">
      <alignment horizontal="center"/>
      <protection locked="0"/>
    </xf>
    <xf numFmtId="9" fontId="19" fillId="7" borderId="4" xfId="2" applyFont="1" applyFill="1" applyBorder="1" applyAlignment="1" applyProtection="1">
      <alignment horizontal="center"/>
      <protection locked="0"/>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0" fontId="19" fillId="3" borderId="0" xfId="0"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9" fontId="19" fillId="3" borderId="3" xfId="2" applyFont="1" applyFill="1" applyBorder="1" applyAlignment="1" applyProtection="1">
      <alignment horizontal="center" vertical="center"/>
      <protection locked="0"/>
    </xf>
    <xf numFmtId="10" fontId="19" fillId="7" borderId="2" xfId="2" applyNumberFormat="1" applyFont="1" applyFill="1" applyBorder="1" applyAlignment="1" applyProtection="1">
      <alignment horizontal="center" vertical="center"/>
      <protection locked="0"/>
    </xf>
    <xf numFmtId="10" fontId="19" fillId="7" borderId="4" xfId="2" applyNumberFormat="1" applyFont="1" applyFill="1" applyBorder="1" applyAlignment="1" applyProtection="1">
      <alignment horizontal="center" vertical="center"/>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Border="1" applyProtection="1">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0" fontId="24" fillId="21" borderId="0"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0" fontId="4" fillId="3" borderId="0" xfId="0" applyFont="1" applyFill="1" applyBorder="1" applyAlignment="1" applyProtection="1">
      <alignment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wrapText="1"/>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protection locked="0"/>
    </xf>
    <xf numFmtId="165" fontId="19" fillId="7" borderId="4" xfId="2" applyNumberFormat="1" applyFont="1" applyFill="1" applyBorder="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44" fillId="0" borderId="2" xfId="0" applyFont="1" applyFill="1" applyBorder="1" applyAlignment="1" applyProtection="1">
      <alignment horizontal="center"/>
      <protection locked="0"/>
    </xf>
    <xf numFmtId="0" fontId="44" fillId="0" borderId="3" xfId="0" applyFont="1" applyFill="1" applyBorder="1" applyAlignment="1" applyProtection="1">
      <alignment horizontal="center"/>
      <protection locked="0"/>
    </xf>
    <xf numFmtId="0" fontId="44" fillId="0" borderId="4" xfId="0" applyFont="1" applyFill="1" applyBorder="1" applyAlignment="1" applyProtection="1">
      <alignment horizontal="center"/>
      <protection locked="0"/>
    </xf>
    <xf numFmtId="9" fontId="19" fillId="7" borderId="2" xfId="2" applyNumberFormat="1" applyFont="1" applyFill="1" applyBorder="1" applyAlignment="1" applyProtection="1">
      <alignment horizontal="center" vertical="center"/>
      <protection locked="0"/>
    </xf>
    <xf numFmtId="9" fontId="19" fillId="7" borderId="4" xfId="2" applyNumberFormat="1" applyFont="1" applyFill="1" applyBorder="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14" fontId="19" fillId="8" borderId="4" xfId="0" applyNumberFormat="1" applyFont="1" applyFill="1" applyBorder="1" applyAlignment="1" applyProtection="1">
      <alignment horizontal="center" vertical="center"/>
    </xf>
    <xf numFmtId="37" fontId="19" fillId="3" borderId="0" xfId="2" applyNumberFormat="1" applyFont="1" applyFill="1" applyAlignment="1" applyProtection="1">
      <alignment horizontal="center" vertical="center"/>
      <protection locked="0"/>
    </xf>
    <xf numFmtId="37" fontId="19" fillId="7" borderId="2" xfId="2" applyNumberFormat="1" applyFont="1" applyFill="1" applyBorder="1" applyAlignment="1" applyProtection="1">
      <alignment horizontal="center" vertical="center"/>
      <protection locked="0"/>
    </xf>
    <xf numFmtId="37" fontId="19" fillId="7" borderId="4" xfId="2" applyNumberFormat="1" applyFont="1" applyFill="1" applyBorder="1" applyAlignment="1" applyProtection="1">
      <alignment horizontal="center" vertical="center"/>
      <protection locked="0"/>
    </xf>
    <xf numFmtId="8" fontId="19" fillId="3" borderId="0"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19" fillId="17" borderId="12" xfId="0" applyFont="1" applyFill="1" applyBorder="1" applyProtection="1"/>
    <xf numFmtId="0" fontId="19" fillId="17" borderId="0" xfId="0" applyFont="1" applyFill="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0" fontId="19" fillId="0" borderId="29" xfId="0" applyFont="1" applyBorder="1" applyProtection="1"/>
    <xf numFmtId="0" fontId="19" fillId="0" borderId="26" xfId="0" applyFont="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0" fillId="0" borderId="0" xfId="0" applyAlignment="1" applyProtection="1">
      <alignment wrapText="1"/>
      <protection locked="0"/>
    </xf>
    <xf numFmtId="0" fontId="19" fillId="17" borderId="29" xfId="0" applyFont="1" applyFill="1" applyBorder="1" applyProtection="1"/>
    <xf numFmtId="0" fontId="19" fillId="17" borderId="26" xfId="0" applyFont="1" applyFill="1" applyBorder="1" applyProtection="1"/>
    <xf numFmtId="0" fontId="24" fillId="17" borderId="29" xfId="0" applyFont="1" applyFill="1" applyBorder="1" applyProtection="1"/>
    <xf numFmtId="0" fontId="24" fillId="17" borderId="26" xfId="0" applyFont="1" applyFill="1" applyBorder="1" applyProtection="1"/>
    <xf numFmtId="0" fontId="24" fillId="0" borderId="31" xfId="0" applyFont="1" applyBorder="1" applyProtection="1"/>
    <xf numFmtId="0" fontId="24" fillId="0" borderId="32" xfId="0" applyFont="1" applyBorder="1" applyProtection="1"/>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19" fillId="0" borderId="31" xfId="0" applyFont="1" applyBorder="1" applyProtection="1"/>
    <xf numFmtId="0" fontId="19" fillId="0" borderId="32" xfId="0" applyFont="1" applyBorder="1" applyProtection="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19" fillId="17" borderId="29" xfId="0" applyFont="1" applyFill="1" applyBorder="1"/>
    <xf numFmtId="0" fontId="19" fillId="17" borderId="26" xfId="0" applyFont="1" applyFill="1" applyBorder="1"/>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ser>
          <c:idx val="1"/>
          <c:order val="1"/>
          <c:tx>
            <c:strRef>
              <c:f>'PART I'!$B$146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0.0</c:v>
                </c:pt>
              </c:numCache>
            </c:numRef>
          </c:xVal>
          <c:yVal>
            <c:numRef>
              <c:f>'PART I'!$H$146</c:f>
              <c:numCache>
                <c:formatCode>0.00</c:formatCode>
                <c:ptCount val="1"/>
              </c:numCache>
            </c:numRef>
          </c:yVal>
          <c:bubbleSize>
            <c:numRef>
              <c:f>'PART I'!$D$146</c:f>
              <c:numCache>
                <c:formatCode>General</c:formatCode>
                <c:ptCount val="1"/>
              </c:numCache>
            </c:numRef>
          </c:bubbleSize>
          <c:bubble3D val="1"/>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0.0</c:v>
                </c:pt>
              </c:numCache>
            </c:numRef>
          </c:xVal>
          <c:yVal>
            <c:numRef>
              <c:f>'PART I'!$H$147</c:f>
              <c:numCache>
                <c:formatCode>0.00</c:formatCode>
                <c:ptCount val="1"/>
              </c:numCache>
            </c:numRef>
          </c:yVal>
          <c:bubbleSize>
            <c:numRef>
              <c:f>'PART I'!$D$147</c:f>
              <c:numCache>
                <c:formatCode>General</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0.0</c:v>
                </c:pt>
              </c:numCache>
            </c:numRef>
          </c:xVal>
          <c:yVal>
            <c:numRef>
              <c:f>'PART I'!$H$148</c:f>
              <c:numCache>
                <c:formatCode>0.00</c:formatCode>
                <c:ptCount val="1"/>
              </c:numCache>
            </c:numRef>
          </c:yVal>
          <c:bubbleSize>
            <c:numRef>
              <c:f>'PART I'!$D$148</c:f>
              <c:numCache>
                <c:formatCode>General</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27599552"/>
        <c:axId val="2127602096"/>
      </c:bubbleChart>
      <c:valAx>
        <c:axId val="2127599552"/>
        <c:scaling>
          <c:orientation val="maxMin"/>
          <c:max val="1.2"/>
          <c:min val="-0.2"/>
        </c:scaling>
        <c:delete val="1"/>
        <c:axPos val="b"/>
        <c:numFmt formatCode="0.00" sourceLinked="1"/>
        <c:majorTickMark val="out"/>
        <c:minorTickMark val="none"/>
        <c:tickLblPos val="nextTo"/>
        <c:crossAx val="2127602096"/>
        <c:crosses val="autoZero"/>
        <c:crossBetween val="midCat"/>
      </c:valAx>
      <c:valAx>
        <c:axId val="2127602096"/>
        <c:scaling>
          <c:orientation val="minMax"/>
          <c:max val="0.35"/>
          <c:min val="-0.35"/>
        </c:scaling>
        <c:delete val="1"/>
        <c:axPos val="r"/>
        <c:numFmt formatCode="0.00" sourceLinked="1"/>
        <c:majorTickMark val="out"/>
        <c:minorTickMark val="none"/>
        <c:tickLblPos val="nextTo"/>
        <c:crossAx val="2127599552"/>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0.0</c:v>
                </c:pt>
              </c:numCache>
            </c:numRef>
          </c:xVal>
          <c:yVal>
            <c:numRef>
              <c:f>'EFE '!$E$33</c:f>
              <c:numCache>
                <c:formatCode>0.00</c:formatCode>
                <c:ptCount val="1"/>
                <c:pt idx="0">
                  <c:v>0.0</c:v>
                </c:pt>
              </c:numCache>
            </c:numRef>
          </c:yVal>
          <c:bubbleSize>
            <c:numLit>
              <c:formatCode>General</c:formatCode>
              <c:ptCount val="1"/>
              <c:pt idx="0">
                <c:v>1.0</c:v>
              </c:pt>
            </c:numLit>
          </c:bubbleSize>
          <c:bubble3D val="1"/>
        </c:ser>
        <c:ser>
          <c:idx val="1"/>
          <c:order val="1"/>
          <c:tx>
            <c:strRef>
              <c:f>'PART I'!$B$172</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General</c:formatCode>
                <c:ptCount val="1"/>
              </c:numCache>
            </c:numRef>
          </c:xVal>
          <c:yVal>
            <c:numRef>
              <c:f>'PART I'!$H$172</c:f>
              <c:numCache>
                <c:formatCode>General</c:formatCode>
                <c:ptCount val="1"/>
              </c:numCache>
            </c:numRef>
          </c:yVal>
          <c:bubbleSize>
            <c:numRef>
              <c:f>'PART I'!$D$172</c:f>
              <c:numCache>
                <c:formatCode>General</c:formatCode>
                <c:ptCount val="1"/>
              </c:numCache>
            </c:numRef>
          </c:bubbleSize>
          <c:bubble3D val="1"/>
        </c:ser>
        <c:ser>
          <c:idx val="2"/>
          <c:order val="2"/>
          <c:tx>
            <c:strRef>
              <c:f>'PART I'!$B$173</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General</c:formatCode>
                <c:ptCount val="1"/>
              </c:numCache>
            </c:numRef>
          </c:xVal>
          <c:yVal>
            <c:numRef>
              <c:f>'PART I'!$H$173</c:f>
              <c:numCache>
                <c:formatCode>General</c:formatCode>
                <c:ptCount val="1"/>
              </c:numCache>
            </c:numRef>
          </c:yVal>
          <c:bubbleSize>
            <c:numRef>
              <c:f>'PART I'!$D$173</c:f>
              <c:numCache>
                <c:formatCode>General</c:formatCode>
                <c:ptCount val="1"/>
              </c:numCache>
            </c:numRef>
          </c:bubbleSize>
          <c:bubble3D val="1"/>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General</c:formatCode>
                <c:ptCount val="1"/>
              </c:numCache>
            </c:numRef>
          </c:xVal>
          <c:yVal>
            <c:numRef>
              <c:f>'PART I'!$H$174</c:f>
              <c:numCache>
                <c:formatCode>General</c:formatCode>
                <c:ptCount val="1"/>
              </c:numCache>
            </c:numRef>
          </c:yVal>
          <c:bubbleSize>
            <c:numRef>
              <c:f>'PART I'!$D$174</c:f>
              <c:numCache>
                <c:formatCode>General</c:formatCode>
                <c:ptCount val="1"/>
              </c:numCache>
            </c:numRef>
          </c:bubbleSize>
          <c:bubble3D val="1"/>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General</c:formatCode>
                <c:ptCount val="1"/>
              </c:numCache>
            </c:numRef>
          </c:xVal>
          <c:yVal>
            <c:numRef>
              <c:f>'PART I'!$H$175</c:f>
              <c:numCache>
                <c:formatCode>General</c:formatCode>
                <c:ptCount val="1"/>
              </c:numCache>
            </c:numRef>
          </c:yVal>
          <c:bubbleSize>
            <c:numRef>
              <c:f>'PART I'!$D$175</c:f>
              <c:numCache>
                <c:formatCode>General</c:formatCode>
                <c:ptCount val="1"/>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General</c:formatCode>
                <c:ptCount val="1"/>
              </c:numCache>
            </c:numRef>
          </c:xVal>
          <c:yVal>
            <c:numRef>
              <c:f>'PART I'!$H$176</c:f>
              <c:numCache>
                <c:formatCode>General</c:formatCode>
                <c:ptCount val="1"/>
              </c:numCache>
            </c:numRef>
          </c:yVal>
          <c:bubbleSize>
            <c:numRef>
              <c:f>'PART I'!$D$176</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27735616"/>
        <c:axId val="2127738064"/>
      </c:bubbleChart>
      <c:valAx>
        <c:axId val="2127735616"/>
        <c:scaling>
          <c:orientation val="maxMin"/>
          <c:max val="4.5"/>
          <c:min val="0.5"/>
        </c:scaling>
        <c:delete val="1"/>
        <c:axPos val="b"/>
        <c:numFmt formatCode="0.00" sourceLinked="1"/>
        <c:majorTickMark val="out"/>
        <c:minorTickMark val="none"/>
        <c:tickLblPos val="nextTo"/>
        <c:crossAx val="2127738064"/>
        <c:crosses val="autoZero"/>
        <c:crossBetween val="midCat"/>
      </c:valAx>
      <c:valAx>
        <c:axId val="2127738064"/>
        <c:scaling>
          <c:orientation val="minMax"/>
          <c:max val="4.5"/>
          <c:min val="0.5"/>
        </c:scaling>
        <c:delete val="1"/>
        <c:axPos val="r"/>
        <c:numFmt formatCode="0.00" sourceLinked="1"/>
        <c:majorTickMark val="out"/>
        <c:minorTickMark val="none"/>
        <c:tickLblPos val="nextTo"/>
        <c:crossAx val="212773561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0.0</c:v>
                </c:pt>
              </c:numCache>
            </c:numRef>
          </c:xVal>
          <c:yVal>
            <c:numRef>
              <c:f>'PART I'!$D$231</c:f>
              <c:numCache>
                <c:formatCode>0.0</c:formatCode>
                <c:ptCount val="1"/>
                <c:pt idx="0">
                  <c:v>0.0</c:v>
                </c:pt>
              </c:numCache>
            </c:numRef>
          </c:yVal>
          <c:bubbleSize>
            <c:numLit>
              <c:formatCode>General</c:formatCode>
              <c:ptCount val="1"/>
              <c:pt idx="0">
                <c:v>1.0</c:v>
              </c:pt>
            </c:numLit>
          </c:bubbleSize>
          <c:bubble3D val="1"/>
        </c:ser>
        <c:ser>
          <c:idx val="1"/>
          <c:order val="1"/>
          <c:tx>
            <c:strRef>
              <c:f>'PART I'!$B$233</c:f>
              <c:strCache>
                <c:ptCount val="1"/>
                <c:pt idx="0">
                  <c:v>Competitor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0.0</c:v>
                </c:pt>
              </c:numCache>
            </c:numRef>
          </c:xVal>
          <c:yVal>
            <c:numRef>
              <c:f>'PART I'!$D$241</c:f>
              <c:numCache>
                <c:formatCode>General</c:formatCode>
                <c:ptCount val="1"/>
                <c:pt idx="0">
                  <c:v>0.0</c:v>
                </c:pt>
              </c:numCache>
            </c:numRef>
          </c:yVal>
          <c:bubbleSize>
            <c:numLit>
              <c:formatCode>General</c:formatCode>
              <c:ptCount val="1"/>
              <c:pt idx="0">
                <c:v>1.0</c:v>
              </c:pt>
            </c:numLit>
          </c:bubbleSize>
          <c:bubble3D val="1"/>
        </c:ser>
        <c:ser>
          <c:idx val="2"/>
          <c:order val="2"/>
          <c:tx>
            <c:strRef>
              <c:f>'PART I'!$B$243</c:f>
              <c:strCache>
                <c:ptCount val="1"/>
                <c:pt idx="0">
                  <c:v>Competitor 2</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0.0</c:v>
                </c:pt>
              </c:numCache>
            </c:numRef>
          </c:xVal>
          <c:yVal>
            <c:numRef>
              <c:f>'PART I'!$D$251</c:f>
              <c:numCache>
                <c:formatCode>General</c:formatCode>
                <c:ptCount val="1"/>
                <c:pt idx="0">
                  <c:v>0.0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2029289072"/>
        <c:axId val="2029291456"/>
      </c:bubbleChart>
      <c:valAx>
        <c:axId val="2029289072"/>
        <c:scaling>
          <c:orientation val="minMax"/>
          <c:max val="7.0"/>
          <c:min val="-7.0"/>
        </c:scaling>
        <c:delete val="0"/>
        <c:axPos val="b"/>
        <c:numFmt formatCode="0.0" sourceLinked="1"/>
        <c:majorTickMark val="out"/>
        <c:minorTickMark val="none"/>
        <c:tickLblPos val="nextTo"/>
        <c:crossAx val="2029291456"/>
        <c:crosses val="autoZero"/>
        <c:crossBetween val="midCat"/>
      </c:valAx>
      <c:valAx>
        <c:axId val="2029291456"/>
        <c:scaling>
          <c:orientation val="minMax"/>
          <c:max val="7.0"/>
          <c:min val="-7.0"/>
        </c:scaling>
        <c:delete val="0"/>
        <c:axPos val="l"/>
        <c:numFmt formatCode="0.0" sourceLinked="1"/>
        <c:majorTickMark val="out"/>
        <c:minorTickMark val="none"/>
        <c:tickLblPos val="nextTo"/>
        <c:crossAx val="202928907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2107914976"/>
        <c:axId val="-2107912640"/>
      </c:bubbleChart>
      <c:valAx>
        <c:axId val="-2107914976"/>
        <c:scaling>
          <c:orientation val="minMax"/>
          <c:max val="10.0"/>
          <c:min val="0.0"/>
        </c:scaling>
        <c:delete val="1"/>
        <c:axPos val="b"/>
        <c:numFmt formatCode="General" sourceLinked="1"/>
        <c:majorTickMark val="out"/>
        <c:minorTickMark val="none"/>
        <c:tickLblPos val="nextTo"/>
        <c:crossAx val="-2107912640"/>
        <c:crosses val="autoZero"/>
        <c:crossBetween val="midCat"/>
      </c:valAx>
      <c:valAx>
        <c:axId val="-2107912640"/>
        <c:scaling>
          <c:orientation val="minMax"/>
          <c:max val="10.0"/>
          <c:min val="0.0"/>
        </c:scaling>
        <c:delete val="1"/>
        <c:axPos val="l"/>
        <c:numFmt formatCode="General" sourceLinked="1"/>
        <c:majorTickMark val="out"/>
        <c:minorTickMark val="none"/>
        <c:tickLblPos val="nextTo"/>
        <c:crossAx val="-210791497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Name of your Firm</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pt idx="0">
                  <c:v>Name of Division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1.0</c:v>
              </c:pt>
            </c:numLit>
          </c:bubbleSize>
          <c:bubble3D val="1"/>
        </c:ser>
        <c:ser>
          <c:idx val="2"/>
          <c:order val="2"/>
          <c:tx>
            <c:strRef>
              <c:f>'PART I'!$B$304</c:f>
              <c:strCache>
                <c:ptCount val="1"/>
                <c:pt idx="0">
                  <c:v>Name of Division 2</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1.0</c:v>
              </c:pt>
            </c:numLit>
          </c:bubbleSize>
          <c:bubble3D val="1"/>
        </c:ser>
        <c:ser>
          <c:idx val="3"/>
          <c:order val="3"/>
          <c:tx>
            <c:strRef>
              <c:f>'PART I'!$B$305</c:f>
              <c:strCache>
                <c:ptCount val="1"/>
                <c:pt idx="0">
                  <c:v>Name of Division 3</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1.0</c:v>
              </c:pt>
            </c:numLit>
          </c:bubbleSize>
          <c:bubble3D val="1"/>
        </c:ser>
        <c:ser>
          <c:idx val="5"/>
          <c:order val="4"/>
          <c:tx>
            <c:strRef>
              <c:f>'PART I'!$B$306</c:f>
              <c:strCache>
                <c:ptCount val="1"/>
                <c:pt idx="0">
                  <c:v>Name of Division 4</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1.0</c:v>
              </c:pt>
            </c:numLit>
          </c:bubbleSize>
          <c:bubble3D val="1"/>
        </c:ser>
        <c:ser>
          <c:idx val="4"/>
          <c:order val="5"/>
          <c:tx>
            <c:strRef>
              <c:f>'PART I'!$B$307</c:f>
              <c:strCache>
                <c:ptCount val="1"/>
                <c:pt idx="0">
                  <c:v>Name of Division 5</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2107834496"/>
        <c:axId val="-2107832160"/>
      </c:bubbleChart>
      <c:valAx>
        <c:axId val="-2107834496"/>
        <c:scaling>
          <c:orientation val="minMax"/>
          <c:max val="10.0"/>
          <c:min val="0.0"/>
        </c:scaling>
        <c:delete val="1"/>
        <c:axPos val="b"/>
        <c:numFmt formatCode="General" sourceLinked="1"/>
        <c:majorTickMark val="out"/>
        <c:minorTickMark val="none"/>
        <c:tickLblPos val="nextTo"/>
        <c:crossAx val="-2107832160"/>
        <c:crosses val="autoZero"/>
        <c:crossBetween val="midCat"/>
      </c:valAx>
      <c:valAx>
        <c:axId val="-2107832160"/>
        <c:scaling>
          <c:orientation val="minMax"/>
          <c:max val="10.0"/>
          <c:min val="0.0"/>
        </c:scaling>
        <c:delete val="1"/>
        <c:axPos val="l"/>
        <c:numFmt formatCode="General" sourceLinked="1"/>
        <c:majorTickMark val="out"/>
        <c:minorTickMark val="none"/>
        <c:tickLblPos val="nextTo"/>
        <c:crossAx val="-2107834496"/>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1.5E8</c:v>
                </c:pt>
                <c:pt idx="1">
                  <c:v>1.75E8</c:v>
                </c:pt>
                <c:pt idx="2">
                  <c:v>2.25E8</c:v>
                </c:pt>
              </c:numCache>
            </c:numRef>
          </c:cat>
          <c:val>
            <c:numRef>
              <c:f>EPS_EBIT!$D$14:$F$14</c:f>
              <c:numCache>
                <c:formatCode>"$"#,##0.00_);\("$"#,##0.00\)</c:formatCode>
                <c:ptCount val="3"/>
                <c:pt idx="0">
                  <c:v>0.807114401955941</c:v>
                </c:pt>
                <c:pt idx="1">
                  <c:v>0.941633468948598</c:v>
                </c:pt>
                <c:pt idx="2">
                  <c:v>1.210671602933912</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1.5E8</c:v>
                </c:pt>
                <c:pt idx="1">
                  <c:v>1.75E8</c:v>
                </c:pt>
                <c:pt idx="2">
                  <c:v>2.25E8</c:v>
                </c:pt>
              </c:numCache>
            </c:numRef>
          </c:cat>
          <c:val>
            <c:numRef>
              <c:f>EPS_EBIT!$H$14:$J$14</c:f>
              <c:numCache>
                <c:formatCode>"$"#,##0.00_);\("$"#,##0.00\)</c:formatCode>
                <c:ptCount val="3"/>
                <c:pt idx="0">
                  <c:v>0.726811990125936</c:v>
                </c:pt>
                <c:pt idx="1">
                  <c:v>0.869123281454694</c:v>
                </c:pt>
                <c:pt idx="2">
                  <c:v>1.153745864112211</c:v>
                </c:pt>
              </c:numCache>
            </c:numRef>
          </c:val>
          <c:smooth val="0"/>
        </c:ser>
        <c:dLbls>
          <c:showLegendKey val="0"/>
          <c:showVal val="0"/>
          <c:showCatName val="0"/>
          <c:showSerName val="0"/>
          <c:showPercent val="0"/>
          <c:showBubbleSize val="0"/>
        </c:dLbls>
        <c:smooth val="0"/>
        <c:axId val="-2107704992"/>
        <c:axId val="-2107702112"/>
      </c:lineChart>
      <c:catAx>
        <c:axId val="-2107704992"/>
        <c:scaling>
          <c:orientation val="minMax"/>
        </c:scaling>
        <c:delete val="0"/>
        <c:axPos val="b"/>
        <c:numFmt formatCode="&quot;$&quot;#,##0;[Red]&quot;$&quot;#,##0" sourceLinked="1"/>
        <c:majorTickMark val="out"/>
        <c:minorTickMark val="none"/>
        <c:tickLblPos val="nextTo"/>
        <c:crossAx val="-2107702112"/>
        <c:crosses val="autoZero"/>
        <c:auto val="1"/>
        <c:lblAlgn val="ctr"/>
        <c:lblOffset val="100"/>
        <c:noMultiLvlLbl val="0"/>
      </c:catAx>
      <c:valAx>
        <c:axId val="-2107702112"/>
        <c:scaling>
          <c:orientation val="minMax"/>
        </c:scaling>
        <c:delete val="0"/>
        <c:axPos val="l"/>
        <c:majorGridlines/>
        <c:numFmt formatCode="&quot;$&quot;#,##0.00_);\(&quot;$&quot;#,##0.00\)" sourceLinked="1"/>
        <c:majorTickMark val="out"/>
        <c:minorTickMark val="none"/>
        <c:tickLblPos val="nextTo"/>
        <c:crossAx val="-2107704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workbookViewId="0">
      <pane ySplit="1" topLeftCell="A2" activePane="bottomLeft" state="frozen"/>
      <selection pane="bottomLeft" activeCell="A2" sqref="A2"/>
    </sheetView>
  </sheetViews>
  <sheetFormatPr baseColWidth="10" defaultColWidth="8.83203125" defaultRowHeight="15" x14ac:dyDescent="0.2"/>
  <cols>
    <col min="1" max="1" width="5.1640625" style="478" customWidth="1"/>
    <col min="2" max="2" width="96.6640625" style="478" customWidth="1"/>
    <col min="3" max="3" width="8.83203125" style="478"/>
    <col min="4" max="4" width="10.5" style="478" customWidth="1"/>
    <col min="5" max="5" width="4.6640625" style="478" customWidth="1"/>
    <col min="6" max="6" width="11.1640625" style="478" customWidth="1"/>
    <col min="7" max="7" width="5" style="478" customWidth="1"/>
    <col min="8" max="8" width="12.33203125" style="478" customWidth="1"/>
    <col min="9" max="9" width="5.33203125" style="478" customWidth="1"/>
    <col min="10" max="10" width="11.5" style="478" bestFit="1" customWidth="1"/>
    <col min="11" max="16384" width="8.83203125" style="478"/>
  </cols>
  <sheetData>
    <row r="1" spans="1:22" ht="87.75" customHeight="1" thickBot="1" x14ac:dyDescent="0.25">
      <c r="A1" s="12"/>
      <c r="B1" s="550"/>
      <c r="C1" s="550"/>
      <c r="D1" s="550"/>
      <c r="E1" s="550"/>
      <c r="F1" s="550"/>
      <c r="G1" s="550"/>
      <c r="H1" s="12"/>
      <c r="I1" s="12"/>
      <c r="J1" s="12"/>
      <c r="K1" s="12"/>
      <c r="L1" s="12"/>
      <c r="M1" s="12"/>
      <c r="N1" s="12"/>
      <c r="O1" s="12"/>
      <c r="P1" s="12"/>
      <c r="Q1" s="12"/>
      <c r="R1" s="12"/>
      <c r="S1" s="12"/>
      <c r="T1" s="12"/>
      <c r="U1" s="12"/>
      <c r="V1" s="12"/>
    </row>
    <row r="2" spans="1:22" ht="31.5" customHeight="1" thickBot="1" x14ac:dyDescent="0.3">
      <c r="A2" s="12"/>
      <c r="B2" s="541" t="s">
        <v>1</v>
      </c>
      <c r="C2" s="542"/>
      <c r="D2" s="542"/>
      <c r="E2" s="542"/>
      <c r="F2" s="542"/>
      <c r="G2" s="543"/>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75"/>
      <c r="B4" s="279" t="s">
        <v>0</v>
      </c>
      <c r="C4" s="280"/>
      <c r="D4" s="280"/>
      <c r="E4" s="280"/>
      <c r="F4" s="280"/>
      <c r="G4" s="281"/>
      <c r="H4" s="19"/>
      <c r="I4" s="19"/>
      <c r="J4" s="19"/>
      <c r="K4" s="19"/>
      <c r="L4" s="12"/>
      <c r="M4" s="12"/>
      <c r="N4" s="12"/>
      <c r="O4" s="12"/>
      <c r="P4" s="12"/>
      <c r="Q4" s="12"/>
      <c r="R4" s="12"/>
      <c r="S4" s="12"/>
      <c r="T4" s="12"/>
      <c r="U4" s="12"/>
      <c r="V4" s="12"/>
    </row>
    <row r="5" spans="1:22" ht="78.75" customHeight="1" thickBot="1" x14ac:dyDescent="0.25">
      <c r="A5" s="475"/>
      <c r="B5" s="547" t="s">
        <v>271</v>
      </c>
      <c r="C5" s="548"/>
      <c r="D5" s="548"/>
      <c r="E5" s="548"/>
      <c r="F5" s="548"/>
      <c r="G5" s="549"/>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41" t="s">
        <v>2</v>
      </c>
      <c r="C7" s="542"/>
      <c r="D7" s="542"/>
      <c r="E7" s="542"/>
      <c r="F7" s="542"/>
      <c r="G7" s="543"/>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44" t="s">
        <v>355</v>
      </c>
      <c r="C9" s="545"/>
      <c r="D9" s="545"/>
      <c r="E9" s="545"/>
      <c r="F9" s="545"/>
      <c r="G9" s="546"/>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51" t="s">
        <v>354</v>
      </c>
      <c r="C11" s="552"/>
      <c r="D11" s="552"/>
      <c r="E11" s="552"/>
      <c r="F11" s="552"/>
      <c r="G11" s="553"/>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41" t="s">
        <v>4</v>
      </c>
      <c r="C13" s="542"/>
      <c r="D13" s="542"/>
      <c r="E13" s="542"/>
      <c r="F13" s="542"/>
      <c r="G13" s="543"/>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44" t="s">
        <v>318</v>
      </c>
      <c r="C15" s="545"/>
      <c r="D15" s="545"/>
      <c r="E15" s="545"/>
      <c r="F15" s="545"/>
      <c r="G15" s="546"/>
      <c r="H15" s="19"/>
      <c r="I15" s="19"/>
      <c r="J15" s="19"/>
      <c r="K15" s="19"/>
      <c r="L15" s="12"/>
      <c r="M15" s="12"/>
      <c r="N15" s="12"/>
      <c r="O15" s="12"/>
      <c r="P15" s="12"/>
      <c r="Q15" s="12"/>
      <c r="R15" s="12"/>
      <c r="S15" s="12"/>
      <c r="T15" s="12"/>
      <c r="U15" s="12"/>
      <c r="V15" s="12"/>
    </row>
    <row r="16" spans="1:22" ht="17" thickBot="1" x14ac:dyDescent="0.25">
      <c r="A16" s="19"/>
      <c r="B16" s="475"/>
      <c r="C16" s="475"/>
      <c r="D16" s="475"/>
      <c r="E16" s="475"/>
      <c r="F16" s="475"/>
      <c r="G16" s="475"/>
      <c r="H16" s="19"/>
      <c r="I16" s="19"/>
      <c r="J16" s="19"/>
      <c r="K16" s="19"/>
      <c r="L16" s="12"/>
      <c r="M16" s="12"/>
      <c r="N16" s="12"/>
      <c r="O16" s="12"/>
      <c r="P16" s="12"/>
      <c r="Q16" s="12"/>
      <c r="R16" s="12"/>
      <c r="S16" s="12"/>
      <c r="T16" s="12"/>
      <c r="U16" s="12"/>
      <c r="V16" s="12"/>
    </row>
    <row r="17" spans="1:22" ht="121.5" customHeight="1" thickBot="1" x14ac:dyDescent="0.25">
      <c r="A17" s="24">
        <v>2</v>
      </c>
      <c r="B17" s="544" t="s">
        <v>326</v>
      </c>
      <c r="C17" s="545"/>
      <c r="D17" s="545"/>
      <c r="E17" s="545"/>
      <c r="F17" s="545"/>
      <c r="G17" s="546"/>
      <c r="H17" s="19"/>
      <c r="I17" s="19"/>
      <c r="J17" s="19"/>
      <c r="K17" s="19"/>
      <c r="L17" s="12"/>
      <c r="M17" s="12"/>
      <c r="N17" s="12"/>
      <c r="O17" s="12"/>
      <c r="P17" s="12"/>
      <c r="Q17" s="12"/>
      <c r="R17" s="12"/>
      <c r="S17" s="12"/>
      <c r="T17" s="12"/>
      <c r="U17" s="12"/>
      <c r="V17" s="12"/>
    </row>
    <row r="18" spans="1:22" ht="17" thickBot="1" x14ac:dyDescent="0.25">
      <c r="A18" s="19"/>
      <c r="B18" s="475"/>
      <c r="C18" s="475"/>
      <c r="D18" s="475"/>
      <c r="E18" s="475"/>
      <c r="F18" s="475"/>
      <c r="G18" s="475"/>
      <c r="H18" s="19"/>
      <c r="I18" s="19"/>
      <c r="J18" s="19"/>
      <c r="K18" s="19"/>
      <c r="L18" s="12"/>
      <c r="M18" s="12"/>
      <c r="N18" s="12"/>
      <c r="O18" s="12"/>
      <c r="P18" s="12"/>
      <c r="Q18" s="12"/>
      <c r="R18" s="12"/>
      <c r="S18" s="12"/>
      <c r="T18" s="12"/>
      <c r="U18" s="12"/>
      <c r="V18" s="12"/>
    </row>
    <row r="19" spans="1:22" ht="32.25" customHeight="1" thickBot="1" x14ac:dyDescent="0.25">
      <c r="A19" s="24">
        <v>3</v>
      </c>
      <c r="B19" s="544" t="s">
        <v>350</v>
      </c>
      <c r="C19" s="545"/>
      <c r="D19" s="545"/>
      <c r="E19" s="545"/>
      <c r="F19" s="545"/>
      <c r="G19" s="546"/>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75"/>
      <c r="B21" s="282" t="s">
        <v>5</v>
      </c>
      <c r="C21" s="475"/>
      <c r="D21" s="475"/>
      <c r="E21" s="475"/>
      <c r="F21" s="475"/>
      <c r="G21" s="475"/>
      <c r="H21" s="475"/>
      <c r="I21" s="19"/>
      <c r="J21" s="19"/>
      <c r="K21" s="19"/>
      <c r="L21" s="12"/>
      <c r="M21" s="12"/>
      <c r="N21" s="12"/>
      <c r="O21" s="12"/>
      <c r="P21" s="12"/>
      <c r="Q21" s="12"/>
      <c r="R21" s="12"/>
      <c r="S21" s="12"/>
      <c r="T21" s="12"/>
      <c r="U21" s="12"/>
      <c r="V21" s="12"/>
    </row>
    <row r="22" spans="1:22" ht="16" x14ac:dyDescent="0.2">
      <c r="A22" s="475"/>
      <c r="B22" s="282" t="s">
        <v>6</v>
      </c>
      <c r="C22" s="475"/>
      <c r="D22" s="475"/>
      <c r="E22" s="475"/>
      <c r="F22" s="475"/>
      <c r="G22" s="475"/>
      <c r="H22" s="475"/>
      <c r="I22" s="19"/>
      <c r="J22" s="19"/>
      <c r="K22" s="19"/>
      <c r="L22" s="12"/>
      <c r="M22" s="12"/>
      <c r="N22" s="12"/>
      <c r="O22" s="12"/>
      <c r="P22" s="12"/>
      <c r="Q22" s="12"/>
      <c r="R22" s="12"/>
      <c r="S22" s="12"/>
      <c r="T22" s="12"/>
      <c r="U22" s="12"/>
      <c r="V22" s="12"/>
    </row>
    <row r="23" spans="1:22" ht="16" x14ac:dyDescent="0.2">
      <c r="A23" s="475"/>
      <c r="B23" s="282" t="s">
        <v>7</v>
      </c>
      <c r="C23" s="475"/>
      <c r="D23" s="475"/>
      <c r="E23" s="475"/>
      <c r="F23" s="475"/>
      <c r="G23" s="475"/>
      <c r="H23" s="475"/>
      <c r="I23" s="19"/>
      <c r="J23" s="19"/>
      <c r="K23" s="19"/>
      <c r="L23" s="12"/>
      <c r="M23" s="12"/>
      <c r="N23" s="12"/>
      <c r="O23" s="12"/>
      <c r="P23" s="12"/>
      <c r="Q23" s="12"/>
      <c r="R23" s="12"/>
      <c r="S23" s="12"/>
      <c r="T23" s="12"/>
      <c r="U23" s="12"/>
      <c r="V23" s="12"/>
    </row>
    <row r="24" spans="1:22" ht="16" x14ac:dyDescent="0.2">
      <c r="A24" s="475"/>
      <c r="B24" s="282" t="s">
        <v>8</v>
      </c>
      <c r="C24" s="475"/>
      <c r="D24" s="475"/>
      <c r="E24" s="475"/>
      <c r="F24" s="475"/>
      <c r="G24" s="475"/>
      <c r="H24" s="475"/>
      <c r="I24" s="19"/>
      <c r="J24" s="19"/>
      <c r="K24" s="19"/>
      <c r="L24" s="12"/>
      <c r="M24" s="12"/>
      <c r="N24" s="12"/>
      <c r="O24" s="12"/>
      <c r="P24" s="12"/>
      <c r="Q24" s="12"/>
      <c r="R24" s="12"/>
      <c r="S24" s="12"/>
      <c r="T24" s="12"/>
      <c r="U24" s="12"/>
      <c r="V24" s="12"/>
    </row>
    <row r="25" spans="1:22" ht="16" x14ac:dyDescent="0.2">
      <c r="A25" s="475"/>
      <c r="B25" s="475"/>
      <c r="C25" s="475"/>
      <c r="D25" s="475"/>
      <c r="E25" s="475"/>
      <c r="F25" s="475"/>
      <c r="G25" s="475"/>
      <c r="H25" s="475"/>
      <c r="I25" s="19"/>
      <c r="J25" s="19"/>
      <c r="K25" s="19"/>
      <c r="L25" s="12"/>
      <c r="M25" s="12"/>
      <c r="N25" s="12"/>
      <c r="O25" s="12"/>
      <c r="P25" s="12"/>
      <c r="Q25" s="12"/>
      <c r="R25" s="12"/>
      <c r="S25" s="12"/>
      <c r="T25" s="12"/>
      <c r="U25" s="12"/>
      <c r="V25" s="12"/>
    </row>
    <row r="26" spans="1:22" ht="17" thickBot="1" x14ac:dyDescent="0.25">
      <c r="A26" s="475"/>
      <c r="B26" s="475"/>
      <c r="C26" s="475"/>
      <c r="D26" s="475"/>
      <c r="E26" s="475"/>
      <c r="F26" s="475"/>
      <c r="G26" s="475"/>
      <c r="H26" s="475"/>
      <c r="I26" s="19"/>
      <c r="J26" s="19"/>
      <c r="K26" s="19"/>
      <c r="L26" s="12"/>
      <c r="M26" s="12"/>
      <c r="N26" s="12"/>
      <c r="O26" s="12"/>
      <c r="P26" s="12"/>
      <c r="Q26" s="12"/>
      <c r="R26" s="12"/>
      <c r="S26" s="12"/>
      <c r="T26" s="12"/>
      <c r="U26" s="12"/>
      <c r="V26" s="12"/>
    </row>
    <row r="27" spans="1:22" ht="17" thickBot="1" x14ac:dyDescent="0.25">
      <c r="A27" s="283"/>
      <c r="B27" s="284" t="s">
        <v>3</v>
      </c>
      <c r="C27" s="270"/>
      <c r="D27" s="285" t="s">
        <v>9</v>
      </c>
      <c r="E27" s="270"/>
      <c r="F27" s="285" t="s">
        <v>10</v>
      </c>
      <c r="G27" s="475"/>
      <c r="H27" s="475"/>
      <c r="I27" s="19"/>
      <c r="J27" s="19"/>
      <c r="K27" s="19"/>
      <c r="L27" s="12"/>
      <c r="M27" s="12"/>
      <c r="N27" s="12"/>
      <c r="O27" s="12"/>
      <c r="P27" s="12"/>
      <c r="Q27" s="12"/>
      <c r="R27" s="12"/>
      <c r="S27" s="12"/>
      <c r="T27" s="12"/>
      <c r="U27" s="12"/>
      <c r="V27" s="12"/>
    </row>
    <row r="28" spans="1:22" ht="16" x14ac:dyDescent="0.2">
      <c r="A28" s="286">
        <v>1</v>
      </c>
      <c r="B28" s="287"/>
      <c r="C28" s="270"/>
      <c r="D28" s="288"/>
      <c r="E28" s="289"/>
      <c r="F28" s="290"/>
      <c r="G28" s="475"/>
      <c r="H28" s="475"/>
      <c r="I28" s="19"/>
      <c r="J28" s="19"/>
      <c r="K28" s="19"/>
      <c r="L28" s="12"/>
      <c r="M28" s="12"/>
      <c r="N28" s="12"/>
      <c r="O28" s="12"/>
      <c r="P28" s="12"/>
      <c r="Q28" s="12"/>
      <c r="R28" s="12"/>
      <c r="S28" s="12"/>
      <c r="T28" s="12"/>
      <c r="U28" s="12"/>
      <c r="V28" s="12"/>
    </row>
    <row r="29" spans="1:22" ht="16" x14ac:dyDescent="0.2">
      <c r="A29" s="286">
        <v>2</v>
      </c>
      <c r="B29" s="291"/>
      <c r="C29" s="270"/>
      <c r="D29" s="288"/>
      <c r="E29" s="289"/>
      <c r="F29" s="290"/>
      <c r="G29" s="475"/>
      <c r="H29" s="475"/>
      <c r="I29" s="19"/>
      <c r="J29" s="19"/>
      <c r="K29" s="19"/>
      <c r="L29" s="12"/>
      <c r="M29" s="12"/>
      <c r="N29" s="12"/>
      <c r="O29" s="12"/>
      <c r="P29" s="12"/>
      <c r="Q29" s="12"/>
      <c r="R29" s="12"/>
      <c r="S29" s="12"/>
      <c r="T29" s="12"/>
      <c r="U29" s="12"/>
      <c r="V29" s="12"/>
    </row>
    <row r="30" spans="1:22" ht="16" x14ac:dyDescent="0.2">
      <c r="A30" s="286">
        <v>3</v>
      </c>
      <c r="B30" s="291"/>
      <c r="C30" s="270"/>
      <c r="D30" s="288"/>
      <c r="E30" s="289"/>
      <c r="F30" s="290"/>
      <c r="G30" s="475"/>
      <c r="H30" s="475"/>
      <c r="I30" s="19"/>
      <c r="J30" s="19"/>
      <c r="K30" s="19"/>
      <c r="L30" s="12"/>
      <c r="M30" s="12"/>
      <c r="N30" s="12"/>
      <c r="O30" s="12"/>
      <c r="P30" s="12"/>
      <c r="Q30" s="12"/>
      <c r="R30" s="12"/>
      <c r="S30" s="12"/>
      <c r="T30" s="12"/>
      <c r="U30" s="12"/>
      <c r="V30" s="12"/>
    </row>
    <row r="31" spans="1:22" ht="16" x14ac:dyDescent="0.2">
      <c r="A31" s="286">
        <v>4</v>
      </c>
      <c r="B31" s="291"/>
      <c r="C31" s="270"/>
      <c r="D31" s="288"/>
      <c r="E31" s="289"/>
      <c r="F31" s="290"/>
      <c r="G31" s="475"/>
      <c r="H31" s="475"/>
      <c r="I31" s="19"/>
      <c r="J31" s="19"/>
      <c r="K31" s="19"/>
      <c r="L31" s="12"/>
      <c r="M31" s="12"/>
      <c r="N31" s="12"/>
      <c r="O31" s="12"/>
      <c r="P31" s="12"/>
      <c r="Q31" s="12"/>
      <c r="R31" s="12"/>
      <c r="S31" s="12"/>
      <c r="T31" s="12"/>
      <c r="U31" s="12"/>
      <c r="V31" s="12"/>
    </row>
    <row r="32" spans="1:22" ht="16" x14ac:dyDescent="0.2">
      <c r="A32" s="286">
        <v>5</v>
      </c>
      <c r="B32" s="291"/>
      <c r="C32" s="270"/>
      <c r="D32" s="288"/>
      <c r="E32" s="289"/>
      <c r="F32" s="290"/>
      <c r="G32" s="475"/>
      <c r="H32" s="475"/>
      <c r="I32" s="19"/>
      <c r="J32" s="19"/>
      <c r="K32" s="19"/>
      <c r="L32" s="12"/>
      <c r="M32" s="12"/>
      <c r="N32" s="12"/>
      <c r="O32" s="12"/>
      <c r="P32" s="12"/>
      <c r="Q32" s="12"/>
      <c r="R32" s="12"/>
      <c r="S32" s="12"/>
      <c r="T32" s="12"/>
      <c r="U32" s="12"/>
      <c r="V32" s="12"/>
    </row>
    <row r="33" spans="1:22" ht="16" x14ac:dyDescent="0.2">
      <c r="A33" s="286">
        <v>6</v>
      </c>
      <c r="B33" s="291"/>
      <c r="C33" s="270"/>
      <c r="D33" s="288"/>
      <c r="E33" s="289"/>
      <c r="F33" s="290"/>
      <c r="G33" s="475"/>
      <c r="H33" s="475"/>
      <c r="I33" s="19"/>
      <c r="J33" s="19"/>
      <c r="K33" s="19"/>
      <c r="L33" s="12"/>
      <c r="M33" s="12"/>
      <c r="N33" s="12"/>
      <c r="O33" s="12"/>
      <c r="P33" s="12"/>
      <c r="Q33" s="12"/>
      <c r="R33" s="12"/>
      <c r="S33" s="12"/>
      <c r="T33" s="12"/>
      <c r="U33" s="12"/>
      <c r="V33" s="12"/>
    </row>
    <row r="34" spans="1:22" ht="16" x14ac:dyDescent="0.2">
      <c r="A34" s="286">
        <v>7</v>
      </c>
      <c r="B34" s="291"/>
      <c r="C34" s="270"/>
      <c r="D34" s="288"/>
      <c r="E34" s="289"/>
      <c r="F34" s="290"/>
      <c r="G34" s="475"/>
      <c r="H34" s="475"/>
      <c r="I34" s="19"/>
      <c r="J34" s="19"/>
      <c r="K34" s="19"/>
      <c r="L34" s="12"/>
      <c r="M34" s="12"/>
      <c r="N34" s="12"/>
      <c r="O34" s="12"/>
      <c r="P34" s="12"/>
      <c r="Q34" s="12"/>
      <c r="R34" s="12"/>
      <c r="S34" s="12"/>
      <c r="T34" s="12"/>
      <c r="U34" s="12"/>
      <c r="V34" s="12"/>
    </row>
    <row r="35" spans="1:22" ht="16" x14ac:dyDescent="0.2">
      <c r="A35" s="286">
        <v>8</v>
      </c>
      <c r="B35" s="291"/>
      <c r="C35" s="270"/>
      <c r="D35" s="288"/>
      <c r="E35" s="289"/>
      <c r="F35" s="290"/>
      <c r="G35" s="475"/>
      <c r="H35" s="475"/>
      <c r="I35" s="19"/>
      <c r="J35" s="19"/>
      <c r="K35" s="19"/>
      <c r="L35" s="12"/>
      <c r="M35" s="12"/>
      <c r="N35" s="12"/>
      <c r="O35" s="12"/>
      <c r="P35" s="12"/>
      <c r="Q35" s="12"/>
      <c r="R35" s="12"/>
      <c r="S35" s="12"/>
      <c r="T35" s="12"/>
      <c r="U35" s="12"/>
      <c r="V35" s="12"/>
    </row>
    <row r="36" spans="1:22" ht="16" x14ac:dyDescent="0.2">
      <c r="A36" s="286">
        <v>9</v>
      </c>
      <c r="B36" s="291"/>
      <c r="C36" s="270"/>
      <c r="D36" s="288"/>
      <c r="E36" s="289"/>
      <c r="F36" s="290"/>
      <c r="G36" s="475"/>
      <c r="H36" s="475"/>
      <c r="I36" s="19"/>
      <c r="J36" s="19"/>
      <c r="K36" s="19"/>
      <c r="L36" s="12"/>
      <c r="M36" s="12"/>
      <c r="N36" s="12"/>
      <c r="O36" s="12"/>
      <c r="P36" s="12"/>
      <c r="Q36" s="12"/>
      <c r="R36" s="12"/>
      <c r="S36" s="12"/>
      <c r="T36" s="12"/>
      <c r="U36" s="12"/>
      <c r="V36" s="12"/>
    </row>
    <row r="37" spans="1:22" ht="17" thickBot="1" x14ac:dyDescent="0.25">
      <c r="A37" s="292">
        <v>10</v>
      </c>
      <c r="B37" s="293"/>
      <c r="C37" s="270"/>
      <c r="D37" s="288"/>
      <c r="E37" s="289"/>
      <c r="F37" s="294"/>
      <c r="G37" s="475"/>
      <c r="H37" s="475"/>
      <c r="I37" s="19"/>
      <c r="J37" s="19"/>
      <c r="K37" s="19"/>
      <c r="L37" s="12"/>
      <c r="M37" s="12"/>
      <c r="N37" s="12"/>
      <c r="O37" s="12"/>
      <c r="P37" s="12"/>
      <c r="Q37" s="12"/>
      <c r="R37" s="12"/>
      <c r="S37" s="12"/>
      <c r="T37" s="12"/>
      <c r="U37" s="12"/>
      <c r="V37" s="12"/>
    </row>
    <row r="38" spans="1:22" ht="17" thickBot="1" x14ac:dyDescent="0.25">
      <c r="A38" s="475"/>
      <c r="B38" s="475"/>
      <c r="C38" s="475"/>
      <c r="D38" s="267"/>
      <c r="E38" s="289"/>
      <c r="F38" s="267"/>
      <c r="G38" s="475"/>
      <c r="H38" s="475"/>
      <c r="I38" s="19"/>
      <c r="J38" s="19"/>
      <c r="K38" s="19"/>
      <c r="L38" s="12"/>
      <c r="M38" s="12"/>
      <c r="N38" s="12"/>
      <c r="O38" s="12"/>
      <c r="P38" s="12"/>
      <c r="Q38" s="12"/>
      <c r="R38" s="12"/>
      <c r="S38" s="12"/>
      <c r="T38" s="12"/>
      <c r="U38" s="12"/>
      <c r="V38" s="12"/>
    </row>
    <row r="39" spans="1:22" ht="17" thickBot="1" x14ac:dyDescent="0.25">
      <c r="A39" s="283"/>
      <c r="B39" s="295" t="s">
        <v>11</v>
      </c>
      <c r="C39" s="270"/>
      <c r="D39" s="296" t="s">
        <v>9</v>
      </c>
      <c r="E39" s="289"/>
      <c r="F39" s="296" t="s">
        <v>10</v>
      </c>
      <c r="G39" s="475"/>
      <c r="H39" s="475"/>
      <c r="I39" s="19"/>
      <c r="J39" s="19"/>
      <c r="K39" s="19"/>
      <c r="L39" s="12"/>
      <c r="M39" s="12"/>
      <c r="N39" s="12"/>
      <c r="O39" s="12"/>
      <c r="P39" s="12"/>
      <c r="Q39" s="12"/>
      <c r="R39" s="12"/>
      <c r="S39" s="12"/>
      <c r="T39" s="12"/>
      <c r="U39" s="12"/>
      <c r="V39" s="12"/>
    </row>
    <row r="40" spans="1:22" ht="16" x14ac:dyDescent="0.2">
      <c r="A40" s="297">
        <v>1</v>
      </c>
      <c r="B40" s="287"/>
      <c r="C40" s="270"/>
      <c r="D40" s="288"/>
      <c r="E40" s="289"/>
      <c r="F40" s="290"/>
      <c r="G40" s="475"/>
      <c r="H40" s="475"/>
      <c r="I40" s="19"/>
      <c r="J40" s="19"/>
      <c r="K40" s="19"/>
      <c r="L40" s="12"/>
      <c r="M40" s="12"/>
      <c r="N40" s="12"/>
      <c r="O40" s="12"/>
      <c r="P40" s="12"/>
      <c r="Q40" s="12"/>
      <c r="R40" s="12"/>
      <c r="S40" s="12"/>
      <c r="T40" s="12"/>
      <c r="U40" s="12"/>
      <c r="V40" s="12"/>
    </row>
    <row r="41" spans="1:22" ht="16" x14ac:dyDescent="0.2">
      <c r="A41" s="286">
        <v>2</v>
      </c>
      <c r="B41" s="291"/>
      <c r="C41" s="270"/>
      <c r="D41" s="288"/>
      <c r="E41" s="289"/>
      <c r="F41" s="290"/>
      <c r="G41" s="475"/>
      <c r="H41" s="475"/>
      <c r="I41" s="19"/>
      <c r="J41" s="19"/>
      <c r="K41" s="19"/>
      <c r="L41" s="12"/>
      <c r="M41" s="12"/>
      <c r="N41" s="12"/>
      <c r="O41" s="12"/>
      <c r="P41" s="12"/>
      <c r="Q41" s="12"/>
      <c r="R41" s="12"/>
      <c r="S41" s="12"/>
      <c r="T41" s="12"/>
      <c r="U41" s="12"/>
      <c r="V41" s="12"/>
    </row>
    <row r="42" spans="1:22" ht="16" x14ac:dyDescent="0.2">
      <c r="A42" s="286">
        <v>3</v>
      </c>
      <c r="B42" s="291"/>
      <c r="C42" s="270"/>
      <c r="D42" s="288"/>
      <c r="E42" s="289"/>
      <c r="F42" s="290"/>
      <c r="G42" s="475"/>
      <c r="H42" s="475"/>
      <c r="I42" s="19"/>
      <c r="J42" s="19"/>
      <c r="K42" s="19"/>
      <c r="L42" s="12"/>
      <c r="M42" s="12"/>
      <c r="N42" s="12"/>
      <c r="O42" s="12"/>
      <c r="P42" s="12"/>
      <c r="Q42" s="12"/>
      <c r="R42" s="12"/>
      <c r="S42" s="12"/>
      <c r="T42" s="12"/>
      <c r="U42" s="12"/>
      <c r="V42" s="12"/>
    </row>
    <row r="43" spans="1:22" ht="16" x14ac:dyDescent="0.2">
      <c r="A43" s="286">
        <v>4</v>
      </c>
      <c r="B43" s="291"/>
      <c r="C43" s="270"/>
      <c r="D43" s="288"/>
      <c r="E43" s="289"/>
      <c r="F43" s="290"/>
      <c r="G43" s="475"/>
      <c r="H43" s="475"/>
      <c r="I43" s="19"/>
      <c r="J43" s="19"/>
      <c r="K43" s="19"/>
      <c r="L43" s="12"/>
      <c r="M43" s="12"/>
      <c r="N43" s="12"/>
      <c r="O43" s="12"/>
      <c r="P43" s="12"/>
      <c r="Q43" s="12"/>
      <c r="R43" s="12"/>
      <c r="S43" s="12"/>
      <c r="T43" s="12"/>
      <c r="U43" s="12"/>
      <c r="V43" s="12"/>
    </row>
    <row r="44" spans="1:22" ht="16" x14ac:dyDescent="0.2">
      <c r="A44" s="286">
        <v>5</v>
      </c>
      <c r="B44" s="291"/>
      <c r="C44" s="270"/>
      <c r="D44" s="288"/>
      <c r="E44" s="289"/>
      <c r="F44" s="290"/>
      <c r="G44" s="475"/>
      <c r="H44" s="475"/>
      <c r="I44" s="19"/>
      <c r="J44" s="19"/>
      <c r="K44" s="19"/>
      <c r="L44" s="12"/>
      <c r="M44" s="12"/>
      <c r="N44" s="12"/>
      <c r="O44" s="12"/>
      <c r="P44" s="12"/>
      <c r="Q44" s="12"/>
      <c r="R44" s="12"/>
      <c r="S44" s="12"/>
      <c r="T44" s="12"/>
      <c r="U44" s="12"/>
      <c r="V44" s="12"/>
    </row>
    <row r="45" spans="1:22" ht="16" x14ac:dyDescent="0.2">
      <c r="A45" s="286">
        <v>6</v>
      </c>
      <c r="B45" s="291"/>
      <c r="C45" s="270"/>
      <c r="D45" s="288"/>
      <c r="E45" s="289"/>
      <c r="F45" s="290"/>
      <c r="G45" s="475"/>
      <c r="H45" s="475"/>
      <c r="I45" s="19"/>
      <c r="J45" s="19"/>
      <c r="K45" s="19"/>
      <c r="L45" s="12"/>
      <c r="M45" s="12"/>
      <c r="N45" s="12"/>
      <c r="O45" s="12"/>
      <c r="P45" s="12"/>
      <c r="Q45" s="12"/>
      <c r="R45" s="12"/>
      <c r="S45" s="12"/>
      <c r="T45" s="12"/>
      <c r="U45" s="12"/>
      <c r="V45" s="12"/>
    </row>
    <row r="46" spans="1:22" ht="16" x14ac:dyDescent="0.2">
      <c r="A46" s="286">
        <v>7</v>
      </c>
      <c r="B46" s="291"/>
      <c r="C46" s="270"/>
      <c r="D46" s="288"/>
      <c r="E46" s="289"/>
      <c r="F46" s="290"/>
      <c r="G46" s="475"/>
      <c r="H46" s="475"/>
      <c r="I46" s="19"/>
      <c r="J46" s="19"/>
      <c r="K46" s="19"/>
      <c r="L46" s="12"/>
      <c r="M46" s="12"/>
      <c r="N46" s="12"/>
      <c r="O46" s="12"/>
      <c r="P46" s="12"/>
      <c r="Q46" s="12"/>
      <c r="R46" s="12"/>
      <c r="S46" s="12"/>
      <c r="T46" s="12"/>
      <c r="U46" s="12"/>
      <c r="V46" s="12"/>
    </row>
    <row r="47" spans="1:22" ht="16" x14ac:dyDescent="0.2">
      <c r="A47" s="286">
        <v>8</v>
      </c>
      <c r="B47" s="291"/>
      <c r="C47" s="270"/>
      <c r="D47" s="288"/>
      <c r="E47" s="289"/>
      <c r="F47" s="290"/>
      <c r="G47" s="475"/>
      <c r="H47" s="475"/>
      <c r="I47" s="19"/>
      <c r="J47" s="19"/>
      <c r="K47" s="19"/>
      <c r="L47" s="12"/>
      <c r="M47" s="12"/>
      <c r="N47" s="12"/>
      <c r="O47" s="12"/>
      <c r="P47" s="12"/>
      <c r="Q47" s="12"/>
      <c r="R47" s="12"/>
      <c r="S47" s="12"/>
      <c r="T47" s="12"/>
      <c r="U47" s="12"/>
      <c r="V47" s="12"/>
    </row>
    <row r="48" spans="1:22" ht="16" x14ac:dyDescent="0.2">
      <c r="A48" s="286">
        <v>9</v>
      </c>
      <c r="B48" s="291"/>
      <c r="C48" s="270"/>
      <c r="D48" s="288"/>
      <c r="E48" s="289"/>
      <c r="F48" s="290"/>
      <c r="G48" s="475"/>
      <c r="H48" s="475"/>
      <c r="I48" s="19"/>
      <c r="J48" s="19"/>
      <c r="K48" s="19"/>
      <c r="L48" s="12"/>
      <c r="M48" s="12"/>
      <c r="N48" s="12"/>
      <c r="O48" s="12"/>
      <c r="P48" s="12"/>
      <c r="Q48" s="12"/>
      <c r="R48" s="12"/>
      <c r="S48" s="12"/>
      <c r="T48" s="12"/>
      <c r="U48" s="12"/>
      <c r="V48" s="12"/>
    </row>
    <row r="49" spans="1:22" ht="17" thickBot="1" x14ac:dyDescent="0.25">
      <c r="A49" s="292">
        <v>10</v>
      </c>
      <c r="B49" s="293"/>
      <c r="C49" s="270"/>
      <c r="D49" s="288"/>
      <c r="E49" s="289"/>
      <c r="F49" s="294"/>
      <c r="G49" s="475"/>
      <c r="H49" s="475"/>
      <c r="I49" s="19"/>
      <c r="J49" s="19"/>
      <c r="K49" s="19"/>
      <c r="L49" s="12"/>
      <c r="M49" s="12"/>
      <c r="N49" s="12"/>
      <c r="O49" s="12"/>
      <c r="P49" s="12"/>
      <c r="Q49" s="12"/>
      <c r="R49" s="12"/>
      <c r="S49" s="12"/>
      <c r="T49" s="12"/>
      <c r="U49" s="12"/>
      <c r="V49" s="12"/>
    </row>
    <row r="50" spans="1:22" ht="17" thickBot="1" x14ac:dyDescent="0.25">
      <c r="A50" s="475"/>
      <c r="B50" s="475"/>
      <c r="C50" s="475"/>
      <c r="D50" s="475"/>
      <c r="E50" s="475"/>
      <c r="F50" s="475"/>
      <c r="G50" s="475"/>
      <c r="H50" s="475"/>
      <c r="I50" s="19"/>
      <c r="J50" s="19"/>
      <c r="K50" s="19"/>
      <c r="L50" s="12"/>
      <c r="M50" s="12"/>
      <c r="N50" s="12"/>
      <c r="O50" s="12"/>
      <c r="P50" s="12"/>
      <c r="Q50" s="12"/>
      <c r="R50" s="12"/>
      <c r="S50" s="12"/>
      <c r="T50" s="12"/>
      <c r="U50" s="12"/>
      <c r="V50" s="12"/>
    </row>
    <row r="51" spans="1:22" ht="17" thickBot="1" x14ac:dyDescent="0.25">
      <c r="A51" s="475"/>
      <c r="B51" s="298" t="s">
        <v>12</v>
      </c>
      <c r="C51" s="475"/>
      <c r="D51" s="299">
        <f>SUM(D28:D49)</f>
        <v>0</v>
      </c>
      <c r="E51" s="475"/>
      <c r="F51" s="475"/>
      <c r="G51" s="475"/>
      <c r="H51" s="475"/>
      <c r="I51" s="19"/>
      <c r="J51" s="19"/>
      <c r="K51" s="19"/>
      <c r="L51" s="12"/>
      <c r="M51" s="12"/>
      <c r="N51" s="12"/>
      <c r="O51" s="12"/>
      <c r="P51" s="12"/>
      <c r="Q51" s="12"/>
      <c r="R51" s="12"/>
      <c r="S51" s="12"/>
      <c r="T51" s="12"/>
      <c r="U51" s="12"/>
      <c r="V51" s="12"/>
    </row>
    <row r="52" spans="1:22" ht="16" x14ac:dyDescent="0.2">
      <c r="A52" s="475"/>
      <c r="B52" s="475"/>
      <c r="C52" s="475"/>
      <c r="D52" s="475"/>
      <c r="E52" s="475"/>
      <c r="F52" s="475"/>
      <c r="G52" s="475"/>
      <c r="H52" s="475"/>
      <c r="I52" s="19"/>
      <c r="J52" s="19"/>
      <c r="K52" s="19"/>
      <c r="L52" s="12"/>
      <c r="M52" s="12"/>
      <c r="N52" s="12"/>
      <c r="O52" s="12"/>
      <c r="P52" s="12"/>
      <c r="Q52" s="12"/>
      <c r="R52" s="12"/>
      <c r="S52" s="12"/>
      <c r="T52" s="12"/>
      <c r="U52" s="12"/>
      <c r="V52" s="12"/>
    </row>
    <row r="53" spans="1:22" ht="16" x14ac:dyDescent="0.2">
      <c r="A53" s="475"/>
      <c r="B53" s="475"/>
      <c r="C53" s="475"/>
      <c r="D53" s="475"/>
      <c r="E53" s="475"/>
      <c r="F53" s="475"/>
      <c r="G53" s="475"/>
      <c r="H53" s="475"/>
      <c r="I53" s="19"/>
      <c r="J53" s="19"/>
      <c r="K53" s="19"/>
      <c r="L53" s="12"/>
      <c r="M53" s="12"/>
      <c r="N53" s="12"/>
      <c r="O53" s="12"/>
      <c r="P53" s="12"/>
      <c r="Q53" s="12"/>
      <c r="R53" s="12"/>
      <c r="S53" s="12"/>
      <c r="T53" s="12"/>
      <c r="U53" s="12"/>
      <c r="V53" s="12"/>
    </row>
    <row r="54" spans="1:22" ht="17" thickBot="1" x14ac:dyDescent="0.25">
      <c r="A54" s="475"/>
      <c r="B54" s="475"/>
      <c r="C54" s="475"/>
      <c r="D54" s="475"/>
      <c r="E54" s="475"/>
      <c r="F54" s="475"/>
      <c r="G54" s="475"/>
      <c r="H54" s="475"/>
      <c r="I54" s="19"/>
      <c r="J54" s="19"/>
      <c r="K54" s="19"/>
      <c r="L54" s="12"/>
      <c r="M54" s="12"/>
      <c r="N54" s="12"/>
      <c r="O54" s="12"/>
      <c r="P54" s="12"/>
      <c r="Q54" s="12"/>
      <c r="R54" s="12"/>
      <c r="S54" s="12"/>
      <c r="T54" s="12"/>
      <c r="U54" s="12"/>
      <c r="V54" s="12"/>
    </row>
    <row r="55" spans="1:22" ht="26" thickBot="1" x14ac:dyDescent="0.3">
      <c r="A55" s="19"/>
      <c r="B55" s="541" t="s">
        <v>17</v>
      </c>
      <c r="C55" s="542"/>
      <c r="D55" s="542"/>
      <c r="E55" s="542"/>
      <c r="F55" s="542"/>
      <c r="G55" s="543"/>
      <c r="H55" s="19"/>
      <c r="I55" s="19"/>
      <c r="J55" s="19"/>
      <c r="K55" s="19"/>
      <c r="L55" s="12"/>
      <c r="M55" s="12"/>
      <c r="N55" s="12"/>
      <c r="O55" s="12"/>
      <c r="P55" s="12"/>
      <c r="Q55" s="12"/>
      <c r="R55" s="12"/>
      <c r="S55" s="12"/>
      <c r="T55" s="12"/>
      <c r="U55" s="12"/>
      <c r="V55" s="12"/>
    </row>
    <row r="56" spans="1:22" ht="17" thickBot="1" x14ac:dyDescent="0.25">
      <c r="A56" s="475"/>
      <c r="B56" s="475"/>
      <c r="C56" s="475"/>
      <c r="D56" s="475"/>
      <c r="E56" s="475"/>
      <c r="F56" s="475"/>
      <c r="G56" s="475"/>
      <c r="H56" s="19"/>
      <c r="I56" s="19"/>
      <c r="J56" s="19"/>
      <c r="K56" s="19"/>
      <c r="L56" s="12"/>
      <c r="M56" s="12"/>
      <c r="N56" s="12"/>
      <c r="O56" s="12"/>
      <c r="P56" s="12"/>
      <c r="Q56" s="12"/>
      <c r="R56" s="12"/>
      <c r="S56" s="12"/>
      <c r="T56" s="12"/>
      <c r="U56" s="12"/>
      <c r="V56" s="12"/>
    </row>
    <row r="57" spans="1:22" ht="111.75" customHeight="1" thickBot="1" x14ac:dyDescent="0.25">
      <c r="A57" s="265">
        <v>1</v>
      </c>
      <c r="B57" s="544" t="s">
        <v>330</v>
      </c>
      <c r="C57" s="545"/>
      <c r="D57" s="545"/>
      <c r="E57" s="545"/>
      <c r="F57" s="545"/>
      <c r="G57" s="546"/>
      <c r="H57" s="19"/>
      <c r="I57" s="19"/>
      <c r="J57" s="19"/>
      <c r="K57" s="19"/>
      <c r="L57" s="12"/>
      <c r="M57" s="12"/>
      <c r="N57" s="12"/>
      <c r="O57" s="12"/>
      <c r="P57" s="12"/>
      <c r="Q57" s="12"/>
      <c r="R57" s="12"/>
      <c r="S57" s="12"/>
      <c r="T57" s="12"/>
      <c r="U57" s="12"/>
      <c r="V57" s="12"/>
    </row>
    <row r="58" spans="1:22" ht="17" thickBot="1" x14ac:dyDescent="0.25">
      <c r="A58" s="475"/>
      <c r="B58" s="475"/>
      <c r="C58" s="475"/>
      <c r="D58" s="475"/>
      <c r="E58" s="475"/>
      <c r="F58" s="475"/>
      <c r="G58" s="475"/>
      <c r="H58" s="19"/>
      <c r="I58" s="19"/>
      <c r="J58" s="19"/>
      <c r="K58" s="19"/>
      <c r="L58" s="12"/>
      <c r="M58" s="12"/>
      <c r="N58" s="12"/>
      <c r="O58" s="12"/>
      <c r="P58" s="12"/>
      <c r="Q58" s="12"/>
      <c r="R58" s="12"/>
      <c r="S58" s="12"/>
      <c r="T58" s="12"/>
      <c r="U58" s="12"/>
      <c r="V58" s="12"/>
    </row>
    <row r="59" spans="1:22" ht="51" customHeight="1" thickBot="1" x14ac:dyDescent="0.25">
      <c r="A59" s="265">
        <v>2</v>
      </c>
      <c r="B59" s="544" t="s">
        <v>327</v>
      </c>
      <c r="C59" s="545"/>
      <c r="D59" s="545"/>
      <c r="E59" s="545"/>
      <c r="F59" s="545"/>
      <c r="G59" s="546"/>
      <c r="H59" s="19"/>
      <c r="I59" s="19"/>
      <c r="J59" s="19"/>
      <c r="K59" s="19"/>
      <c r="L59" s="12"/>
      <c r="M59" s="12"/>
      <c r="N59" s="12"/>
      <c r="O59" s="12"/>
      <c r="P59" s="12"/>
      <c r="Q59" s="12"/>
      <c r="R59" s="12"/>
      <c r="S59" s="12"/>
      <c r="T59" s="12"/>
      <c r="U59" s="12"/>
      <c r="V59" s="12"/>
    </row>
    <row r="60" spans="1:22" ht="17" thickBot="1" x14ac:dyDescent="0.25">
      <c r="A60" s="475"/>
      <c r="B60" s="475"/>
      <c r="C60" s="475"/>
      <c r="D60" s="475"/>
      <c r="E60" s="475"/>
      <c r="F60" s="475"/>
      <c r="G60" s="475"/>
      <c r="H60" s="19"/>
      <c r="I60" s="19"/>
      <c r="J60" s="19"/>
      <c r="K60" s="19"/>
      <c r="L60" s="12"/>
      <c r="M60" s="12"/>
      <c r="N60" s="12"/>
      <c r="O60" s="12"/>
      <c r="P60" s="12"/>
      <c r="Q60" s="12"/>
      <c r="R60" s="12"/>
      <c r="S60" s="12"/>
      <c r="T60" s="12"/>
      <c r="U60" s="12"/>
      <c r="V60" s="12"/>
    </row>
    <row r="61" spans="1:22" ht="31.5" customHeight="1" thickBot="1" x14ac:dyDescent="0.25">
      <c r="A61" s="265">
        <v>3</v>
      </c>
      <c r="B61" s="544" t="s">
        <v>341</v>
      </c>
      <c r="C61" s="545"/>
      <c r="D61" s="545"/>
      <c r="E61" s="545"/>
      <c r="F61" s="545"/>
      <c r="G61" s="546"/>
      <c r="H61" s="19"/>
      <c r="I61" s="19"/>
      <c r="J61" s="19"/>
      <c r="K61" s="19"/>
      <c r="L61" s="12"/>
      <c r="M61" s="12"/>
      <c r="N61" s="12"/>
      <c r="O61" s="12"/>
      <c r="P61" s="12"/>
      <c r="Q61" s="12"/>
      <c r="R61" s="12"/>
      <c r="S61" s="12"/>
      <c r="T61" s="12"/>
      <c r="U61" s="12"/>
      <c r="V61" s="12"/>
    </row>
    <row r="62" spans="1:22" ht="16" x14ac:dyDescent="0.2">
      <c r="A62" s="475"/>
      <c r="B62" s="475"/>
      <c r="C62" s="475"/>
      <c r="D62" s="475"/>
      <c r="E62" s="475"/>
      <c r="F62" s="475"/>
      <c r="G62" s="475"/>
      <c r="H62" s="475"/>
      <c r="I62" s="19"/>
      <c r="J62" s="19"/>
      <c r="K62" s="19"/>
      <c r="L62" s="12"/>
      <c r="M62" s="12"/>
      <c r="N62" s="12"/>
      <c r="O62" s="12"/>
      <c r="P62" s="12"/>
      <c r="Q62" s="12"/>
      <c r="R62" s="12"/>
      <c r="S62" s="12"/>
      <c r="T62" s="12"/>
      <c r="U62" s="12"/>
      <c r="V62" s="12"/>
    </row>
    <row r="63" spans="1:22" ht="16" x14ac:dyDescent="0.2">
      <c r="A63" s="475"/>
      <c r="B63" s="300" t="s">
        <v>18</v>
      </c>
      <c r="C63" s="475"/>
      <c r="D63" s="475"/>
      <c r="E63" s="475"/>
      <c r="F63" s="475"/>
      <c r="G63" s="475"/>
      <c r="H63" s="475"/>
      <c r="I63" s="19"/>
      <c r="J63" s="19"/>
      <c r="K63" s="19"/>
      <c r="L63" s="12"/>
      <c r="M63" s="12"/>
      <c r="N63" s="12"/>
      <c r="O63" s="12"/>
      <c r="P63" s="12"/>
      <c r="Q63" s="12"/>
      <c r="R63" s="12"/>
      <c r="S63" s="12"/>
      <c r="T63" s="12"/>
      <c r="U63" s="12"/>
      <c r="V63" s="12"/>
    </row>
    <row r="64" spans="1:22" ht="16" x14ac:dyDescent="0.2">
      <c r="A64" s="475"/>
      <c r="B64" s="300" t="s">
        <v>19</v>
      </c>
      <c r="C64" s="475"/>
      <c r="D64" s="475"/>
      <c r="E64" s="475"/>
      <c r="F64" s="475"/>
      <c r="G64" s="475"/>
      <c r="H64" s="475"/>
      <c r="I64" s="19"/>
      <c r="J64" s="19"/>
      <c r="K64" s="19"/>
      <c r="L64" s="12"/>
      <c r="M64" s="12"/>
      <c r="N64" s="12"/>
      <c r="O64" s="12"/>
      <c r="P64" s="12"/>
      <c r="Q64" s="12"/>
      <c r="R64" s="12"/>
      <c r="S64" s="12"/>
      <c r="T64" s="12"/>
      <c r="U64" s="12"/>
      <c r="V64" s="12"/>
    </row>
    <row r="65" spans="1:22" ht="16" x14ac:dyDescent="0.2">
      <c r="A65" s="475"/>
      <c r="B65" s="300" t="s">
        <v>20</v>
      </c>
      <c r="C65" s="475"/>
      <c r="D65" s="475"/>
      <c r="E65" s="475"/>
      <c r="F65" s="475"/>
      <c r="G65" s="475"/>
      <c r="H65" s="475"/>
      <c r="I65" s="19"/>
      <c r="J65" s="19"/>
      <c r="K65" s="19"/>
      <c r="L65" s="12"/>
      <c r="M65" s="12"/>
      <c r="N65" s="12"/>
      <c r="O65" s="12"/>
      <c r="P65" s="12"/>
      <c r="Q65" s="12"/>
      <c r="R65" s="12"/>
      <c r="S65" s="12"/>
      <c r="T65" s="12"/>
      <c r="U65" s="12"/>
      <c r="V65" s="12"/>
    </row>
    <row r="66" spans="1:22" ht="16" x14ac:dyDescent="0.2">
      <c r="A66" s="475"/>
      <c r="B66" s="300" t="s">
        <v>21</v>
      </c>
      <c r="C66" s="475"/>
      <c r="D66" s="475"/>
      <c r="E66" s="475"/>
      <c r="F66" s="475"/>
      <c r="G66" s="475"/>
      <c r="H66" s="475"/>
      <c r="I66" s="19"/>
      <c r="J66" s="19"/>
      <c r="K66" s="19"/>
      <c r="L66" s="12"/>
      <c r="M66" s="12"/>
      <c r="N66" s="12"/>
      <c r="O66" s="12"/>
      <c r="P66" s="12"/>
      <c r="Q66" s="12"/>
      <c r="R66" s="12"/>
      <c r="S66" s="12"/>
      <c r="T66" s="12"/>
      <c r="U66" s="12"/>
      <c r="V66" s="12"/>
    </row>
    <row r="67" spans="1:22" ht="16" x14ac:dyDescent="0.2">
      <c r="A67" s="475"/>
      <c r="B67" s="475"/>
      <c r="C67" s="475"/>
      <c r="D67" s="475"/>
      <c r="E67" s="475"/>
      <c r="F67" s="475"/>
      <c r="G67" s="475"/>
      <c r="H67" s="475"/>
      <c r="I67" s="19"/>
      <c r="J67" s="19"/>
      <c r="K67" s="19"/>
      <c r="L67" s="12"/>
      <c r="M67" s="12"/>
      <c r="N67" s="12"/>
      <c r="O67" s="12"/>
      <c r="P67" s="12"/>
      <c r="Q67" s="12"/>
      <c r="R67" s="12"/>
      <c r="S67" s="12"/>
      <c r="T67" s="12"/>
      <c r="U67" s="12"/>
      <c r="V67" s="12"/>
    </row>
    <row r="68" spans="1:22" ht="17" thickBot="1" x14ac:dyDescent="0.25">
      <c r="A68" s="475"/>
      <c r="B68" s="475"/>
      <c r="C68" s="475"/>
      <c r="D68" s="475"/>
      <c r="E68" s="475"/>
      <c r="F68" s="475"/>
      <c r="G68" s="475"/>
      <c r="H68" s="475"/>
      <c r="I68" s="19"/>
      <c r="J68" s="19"/>
      <c r="K68" s="19"/>
      <c r="L68" s="12"/>
      <c r="M68" s="12"/>
      <c r="N68" s="12"/>
      <c r="O68" s="12"/>
      <c r="P68" s="12"/>
      <c r="Q68" s="12"/>
      <c r="R68" s="12"/>
      <c r="S68" s="12"/>
      <c r="T68" s="12"/>
      <c r="U68" s="12"/>
      <c r="V68" s="12"/>
    </row>
    <row r="69" spans="1:22" ht="17" thickBot="1" x14ac:dyDescent="0.25">
      <c r="A69" s="283"/>
      <c r="B69" s="301" t="s">
        <v>22</v>
      </c>
      <c r="C69" s="270"/>
      <c r="D69" s="296" t="s">
        <v>9</v>
      </c>
      <c r="E69" s="302"/>
      <c r="F69" s="296" t="s">
        <v>10</v>
      </c>
      <c r="G69" s="475"/>
      <c r="H69" s="475"/>
      <c r="I69" s="19"/>
      <c r="J69" s="19"/>
      <c r="K69" s="19"/>
      <c r="L69" s="12"/>
      <c r="M69" s="12"/>
      <c r="N69" s="12"/>
      <c r="O69" s="12"/>
      <c r="P69" s="12"/>
      <c r="Q69" s="12"/>
      <c r="R69" s="12"/>
      <c r="S69" s="12"/>
      <c r="T69" s="12"/>
      <c r="U69" s="12"/>
      <c r="V69" s="12"/>
    </row>
    <row r="70" spans="1:22" ht="16" x14ac:dyDescent="0.2">
      <c r="A70" s="303">
        <v>1</v>
      </c>
      <c r="B70" s="304"/>
      <c r="C70" s="270"/>
      <c r="D70" s="305"/>
      <c r="E70" s="302"/>
      <c r="F70" s="290"/>
      <c r="G70" s="475"/>
      <c r="H70" s="475"/>
      <c r="I70" s="19"/>
      <c r="J70" s="19"/>
      <c r="K70" s="19"/>
      <c r="L70" s="12"/>
      <c r="M70" s="12"/>
      <c r="N70" s="12"/>
      <c r="O70" s="12"/>
      <c r="P70" s="12"/>
      <c r="Q70" s="12"/>
      <c r="R70" s="12"/>
      <c r="S70" s="12"/>
      <c r="T70" s="12"/>
      <c r="U70" s="12"/>
      <c r="V70" s="12"/>
    </row>
    <row r="71" spans="1:22" ht="16" x14ac:dyDescent="0.2">
      <c r="A71" s="303">
        <v>2</v>
      </c>
      <c r="B71" s="304"/>
      <c r="C71" s="270"/>
      <c r="D71" s="305"/>
      <c r="E71" s="302"/>
      <c r="F71" s="290"/>
      <c r="G71" s="475"/>
      <c r="H71" s="475"/>
      <c r="I71" s="19"/>
      <c r="J71" s="19"/>
      <c r="K71" s="19"/>
      <c r="L71" s="12"/>
      <c r="M71" s="12"/>
      <c r="N71" s="12"/>
      <c r="O71" s="12"/>
      <c r="P71" s="12"/>
      <c r="Q71" s="12"/>
      <c r="R71" s="12"/>
      <c r="S71" s="12"/>
      <c r="T71" s="12"/>
      <c r="U71" s="12"/>
      <c r="V71" s="12"/>
    </row>
    <row r="72" spans="1:22" ht="16" x14ac:dyDescent="0.2">
      <c r="A72" s="303">
        <v>3</v>
      </c>
      <c r="B72" s="304"/>
      <c r="C72" s="270"/>
      <c r="D72" s="305"/>
      <c r="E72" s="302"/>
      <c r="F72" s="290"/>
      <c r="G72" s="475"/>
      <c r="H72" s="475"/>
      <c r="I72" s="19"/>
      <c r="J72" s="19"/>
      <c r="K72" s="19"/>
      <c r="L72" s="12"/>
      <c r="M72" s="12"/>
      <c r="N72" s="12"/>
      <c r="O72" s="12"/>
      <c r="P72" s="12"/>
      <c r="Q72" s="12"/>
      <c r="R72" s="12"/>
      <c r="S72" s="12"/>
      <c r="T72" s="12"/>
      <c r="U72" s="12"/>
      <c r="V72" s="12"/>
    </row>
    <row r="73" spans="1:22" ht="16" x14ac:dyDescent="0.2">
      <c r="A73" s="303">
        <v>4</v>
      </c>
      <c r="B73" s="304"/>
      <c r="C73" s="270"/>
      <c r="D73" s="305"/>
      <c r="E73" s="302"/>
      <c r="F73" s="290"/>
      <c r="G73" s="475"/>
      <c r="H73" s="475"/>
      <c r="I73" s="19"/>
      <c r="J73" s="19"/>
      <c r="K73" s="19"/>
      <c r="L73" s="12"/>
      <c r="M73" s="12"/>
      <c r="N73" s="12"/>
      <c r="O73" s="12"/>
      <c r="P73" s="12"/>
      <c r="Q73" s="12"/>
      <c r="R73" s="12"/>
      <c r="S73" s="12"/>
      <c r="T73" s="12"/>
      <c r="U73" s="12"/>
      <c r="V73" s="12"/>
    </row>
    <row r="74" spans="1:22" ht="16" x14ac:dyDescent="0.2">
      <c r="A74" s="303">
        <v>5</v>
      </c>
      <c r="B74" s="304"/>
      <c r="C74" s="270"/>
      <c r="D74" s="305"/>
      <c r="E74" s="302"/>
      <c r="F74" s="290"/>
      <c r="G74" s="475"/>
      <c r="H74" s="475"/>
      <c r="I74" s="19"/>
      <c r="J74" s="19"/>
      <c r="K74" s="19"/>
      <c r="L74" s="12"/>
      <c r="M74" s="12"/>
      <c r="N74" s="12"/>
      <c r="O74" s="12"/>
      <c r="P74" s="12"/>
      <c r="Q74" s="12"/>
      <c r="R74" s="12"/>
      <c r="S74" s="12"/>
      <c r="T74" s="12"/>
      <c r="U74" s="12"/>
      <c r="V74" s="12"/>
    </row>
    <row r="75" spans="1:22" ht="16" x14ac:dyDescent="0.2">
      <c r="A75" s="303">
        <v>6</v>
      </c>
      <c r="B75" s="304"/>
      <c r="C75" s="270"/>
      <c r="D75" s="305"/>
      <c r="E75" s="302"/>
      <c r="F75" s="290"/>
      <c r="G75" s="475"/>
      <c r="H75" s="475"/>
      <c r="I75" s="19"/>
      <c r="J75" s="19"/>
      <c r="K75" s="19"/>
      <c r="L75" s="12"/>
      <c r="M75" s="12"/>
      <c r="N75" s="12"/>
      <c r="O75" s="12"/>
      <c r="P75" s="12"/>
      <c r="Q75" s="12"/>
      <c r="R75" s="12"/>
      <c r="S75" s="12"/>
      <c r="T75" s="12"/>
      <c r="U75" s="12"/>
      <c r="V75" s="12"/>
    </row>
    <row r="76" spans="1:22" ht="16" x14ac:dyDescent="0.2">
      <c r="A76" s="303">
        <v>7</v>
      </c>
      <c r="B76" s="304"/>
      <c r="C76" s="270"/>
      <c r="D76" s="305"/>
      <c r="E76" s="302"/>
      <c r="F76" s="290"/>
      <c r="G76" s="475"/>
      <c r="H76" s="475"/>
      <c r="I76" s="19"/>
      <c r="J76" s="19"/>
      <c r="K76" s="19"/>
      <c r="L76" s="12"/>
      <c r="M76" s="12"/>
      <c r="N76" s="12"/>
      <c r="O76" s="12"/>
      <c r="P76" s="12"/>
      <c r="Q76" s="12"/>
      <c r="R76" s="12"/>
      <c r="S76" s="12"/>
      <c r="T76" s="12"/>
      <c r="U76" s="12"/>
      <c r="V76" s="12"/>
    </row>
    <row r="77" spans="1:22" ht="16" x14ac:dyDescent="0.2">
      <c r="A77" s="303">
        <v>8</v>
      </c>
      <c r="B77" s="304"/>
      <c r="C77" s="270"/>
      <c r="D77" s="305"/>
      <c r="E77" s="302"/>
      <c r="F77" s="290"/>
      <c r="G77" s="475"/>
      <c r="H77" s="475"/>
      <c r="I77" s="19"/>
      <c r="J77" s="19"/>
      <c r="K77" s="19"/>
      <c r="L77" s="12"/>
      <c r="M77" s="12"/>
      <c r="N77" s="12"/>
      <c r="O77" s="12"/>
      <c r="P77" s="12"/>
      <c r="Q77" s="12"/>
      <c r="R77" s="12"/>
      <c r="S77" s="12"/>
      <c r="T77" s="12"/>
      <c r="U77" s="12"/>
      <c r="V77" s="12"/>
    </row>
    <row r="78" spans="1:22" ht="16" x14ac:dyDescent="0.2">
      <c r="A78" s="303">
        <v>9</v>
      </c>
      <c r="B78" s="304"/>
      <c r="C78" s="270"/>
      <c r="D78" s="305"/>
      <c r="E78" s="302"/>
      <c r="F78" s="290"/>
      <c r="G78" s="475"/>
      <c r="H78" s="475"/>
      <c r="I78" s="19"/>
      <c r="J78" s="19"/>
      <c r="K78" s="19"/>
      <c r="L78" s="12"/>
      <c r="M78" s="12"/>
      <c r="N78" s="12"/>
      <c r="O78" s="12"/>
      <c r="P78" s="12"/>
      <c r="Q78" s="12"/>
      <c r="R78" s="12"/>
      <c r="S78" s="12"/>
      <c r="T78" s="12"/>
      <c r="U78" s="12"/>
      <c r="V78" s="12"/>
    </row>
    <row r="79" spans="1:22" ht="17" thickBot="1" x14ac:dyDescent="0.25">
      <c r="A79" s="306">
        <v>10</v>
      </c>
      <c r="B79" s="307"/>
      <c r="C79" s="270"/>
      <c r="D79" s="305"/>
      <c r="E79" s="302"/>
      <c r="F79" s="294"/>
      <c r="G79" s="475"/>
      <c r="H79" s="475"/>
      <c r="I79" s="19"/>
      <c r="J79" s="19"/>
      <c r="K79" s="19"/>
      <c r="L79" s="12"/>
      <c r="M79" s="12"/>
      <c r="N79" s="12"/>
      <c r="O79" s="12"/>
      <c r="P79" s="12"/>
      <c r="Q79" s="12"/>
      <c r="R79" s="12"/>
      <c r="S79" s="12"/>
      <c r="T79" s="12"/>
      <c r="U79" s="12"/>
      <c r="V79" s="12"/>
    </row>
    <row r="80" spans="1:22" ht="17" thickBot="1" x14ac:dyDescent="0.25">
      <c r="A80" s="475"/>
      <c r="B80" s="475"/>
      <c r="C80" s="475"/>
      <c r="D80" s="474"/>
      <c r="E80" s="302"/>
      <c r="F80" s="474"/>
      <c r="G80" s="475"/>
      <c r="H80" s="475"/>
      <c r="I80" s="19"/>
      <c r="J80" s="19"/>
      <c r="K80" s="19"/>
      <c r="L80" s="12"/>
      <c r="M80" s="12"/>
      <c r="N80" s="12"/>
      <c r="O80" s="12"/>
      <c r="P80" s="12"/>
      <c r="Q80" s="12"/>
      <c r="R80" s="12"/>
      <c r="S80" s="12"/>
      <c r="T80" s="12"/>
      <c r="U80" s="12"/>
      <c r="V80" s="12"/>
    </row>
    <row r="81" spans="1:22" ht="17" thickBot="1" x14ac:dyDescent="0.25">
      <c r="A81" s="283"/>
      <c r="B81" s="295" t="s">
        <v>23</v>
      </c>
      <c r="C81" s="270"/>
      <c r="D81" s="296" t="s">
        <v>9</v>
      </c>
      <c r="E81" s="302"/>
      <c r="F81" s="296" t="s">
        <v>10</v>
      </c>
      <c r="G81" s="475"/>
      <c r="H81" s="475"/>
      <c r="I81" s="19"/>
      <c r="J81" s="19"/>
      <c r="K81" s="19"/>
      <c r="L81" s="12"/>
      <c r="M81" s="12"/>
      <c r="N81" s="12"/>
      <c r="O81" s="12"/>
      <c r="P81" s="12"/>
      <c r="Q81" s="12"/>
      <c r="R81" s="12"/>
      <c r="S81" s="12"/>
      <c r="T81" s="12"/>
      <c r="U81" s="12"/>
      <c r="V81" s="12"/>
    </row>
    <row r="82" spans="1:22" ht="16" x14ac:dyDescent="0.2">
      <c r="A82" s="297">
        <v>1</v>
      </c>
      <c r="B82" s="287"/>
      <c r="C82" s="270"/>
      <c r="D82" s="288"/>
      <c r="E82" s="302"/>
      <c r="F82" s="290"/>
      <c r="G82" s="475"/>
      <c r="H82" s="475"/>
      <c r="I82" s="19"/>
      <c r="J82" s="19"/>
      <c r="K82" s="19"/>
      <c r="L82" s="12"/>
      <c r="M82" s="12"/>
      <c r="N82" s="12"/>
      <c r="O82" s="12"/>
      <c r="P82" s="12"/>
      <c r="Q82" s="12"/>
      <c r="R82" s="12"/>
      <c r="S82" s="12"/>
      <c r="T82" s="12"/>
      <c r="U82" s="12"/>
      <c r="V82" s="12"/>
    </row>
    <row r="83" spans="1:22" ht="16" x14ac:dyDescent="0.2">
      <c r="A83" s="286">
        <v>2</v>
      </c>
      <c r="B83" s="291"/>
      <c r="C83" s="270"/>
      <c r="D83" s="288"/>
      <c r="E83" s="302"/>
      <c r="F83" s="290"/>
      <c r="G83" s="475"/>
      <c r="H83" s="475"/>
      <c r="I83" s="19"/>
      <c r="J83" s="19"/>
      <c r="K83" s="19"/>
      <c r="L83" s="12"/>
      <c r="M83" s="12"/>
      <c r="N83" s="12"/>
      <c r="O83" s="12"/>
      <c r="P83" s="12"/>
      <c r="Q83" s="12"/>
      <c r="R83" s="12"/>
      <c r="S83" s="12"/>
      <c r="T83" s="12"/>
      <c r="U83" s="12"/>
      <c r="V83" s="12"/>
    </row>
    <row r="84" spans="1:22" ht="16" x14ac:dyDescent="0.2">
      <c r="A84" s="286">
        <v>3</v>
      </c>
      <c r="B84" s="291"/>
      <c r="C84" s="270"/>
      <c r="D84" s="288"/>
      <c r="E84" s="302"/>
      <c r="F84" s="290"/>
      <c r="G84" s="475"/>
      <c r="H84" s="475"/>
      <c r="I84" s="19"/>
      <c r="J84" s="19"/>
      <c r="K84" s="19"/>
      <c r="L84" s="12"/>
      <c r="M84" s="12"/>
      <c r="N84" s="12"/>
      <c r="O84" s="12"/>
      <c r="P84" s="12"/>
      <c r="Q84" s="12"/>
      <c r="R84" s="12"/>
      <c r="S84" s="12"/>
      <c r="T84" s="12"/>
      <c r="U84" s="12"/>
      <c r="V84" s="12"/>
    </row>
    <row r="85" spans="1:22" ht="16" x14ac:dyDescent="0.2">
      <c r="A85" s="286">
        <v>4</v>
      </c>
      <c r="B85" s="291"/>
      <c r="C85" s="270"/>
      <c r="D85" s="288"/>
      <c r="E85" s="302"/>
      <c r="F85" s="290"/>
      <c r="G85" s="475"/>
      <c r="H85" s="475"/>
      <c r="I85" s="19"/>
      <c r="J85" s="19"/>
      <c r="K85" s="19"/>
      <c r="L85" s="12"/>
      <c r="M85" s="12"/>
      <c r="N85" s="12"/>
      <c r="O85" s="12"/>
      <c r="P85" s="12"/>
      <c r="Q85" s="12"/>
      <c r="R85" s="12"/>
      <c r="S85" s="12"/>
      <c r="T85" s="12"/>
      <c r="U85" s="12"/>
      <c r="V85" s="12"/>
    </row>
    <row r="86" spans="1:22" ht="16" x14ac:dyDescent="0.2">
      <c r="A86" s="286">
        <v>5</v>
      </c>
      <c r="B86" s="291"/>
      <c r="C86" s="270"/>
      <c r="D86" s="288"/>
      <c r="E86" s="302"/>
      <c r="F86" s="290"/>
      <c r="G86" s="475"/>
      <c r="H86" s="475"/>
      <c r="I86" s="19"/>
      <c r="J86" s="19"/>
      <c r="K86" s="19"/>
      <c r="L86" s="12"/>
      <c r="M86" s="12"/>
      <c r="N86" s="12"/>
      <c r="O86" s="12"/>
      <c r="P86" s="12"/>
      <c r="Q86" s="12"/>
      <c r="R86" s="12"/>
      <c r="S86" s="12"/>
      <c r="T86" s="12"/>
      <c r="U86" s="12"/>
      <c r="V86" s="12"/>
    </row>
    <row r="87" spans="1:22" ht="16" x14ac:dyDescent="0.2">
      <c r="A87" s="286">
        <v>6</v>
      </c>
      <c r="B87" s="291"/>
      <c r="C87" s="270"/>
      <c r="D87" s="288"/>
      <c r="E87" s="302"/>
      <c r="F87" s="290"/>
      <c r="G87" s="475"/>
      <c r="H87" s="475"/>
      <c r="I87" s="19"/>
      <c r="J87" s="19"/>
      <c r="K87" s="19"/>
      <c r="L87" s="12"/>
      <c r="M87" s="12"/>
      <c r="N87" s="12"/>
      <c r="O87" s="12"/>
      <c r="P87" s="12"/>
      <c r="Q87" s="12"/>
      <c r="R87" s="12"/>
      <c r="S87" s="12"/>
      <c r="T87" s="12"/>
      <c r="U87" s="12"/>
      <c r="V87" s="12"/>
    </row>
    <row r="88" spans="1:22" ht="16" x14ac:dyDescent="0.2">
      <c r="A88" s="286">
        <v>7</v>
      </c>
      <c r="B88" s="291"/>
      <c r="C88" s="270"/>
      <c r="D88" s="288"/>
      <c r="E88" s="302"/>
      <c r="F88" s="290"/>
      <c r="G88" s="475"/>
      <c r="H88" s="475"/>
      <c r="I88" s="19"/>
      <c r="J88" s="19"/>
      <c r="K88" s="19"/>
      <c r="L88" s="12"/>
      <c r="M88" s="12"/>
      <c r="N88" s="12"/>
      <c r="O88" s="12"/>
      <c r="P88" s="12"/>
      <c r="Q88" s="12"/>
      <c r="R88" s="12"/>
      <c r="S88" s="12"/>
      <c r="T88" s="12"/>
      <c r="U88" s="12"/>
      <c r="V88" s="12"/>
    </row>
    <row r="89" spans="1:22" ht="16" x14ac:dyDescent="0.2">
      <c r="A89" s="286">
        <v>8</v>
      </c>
      <c r="B89" s="291"/>
      <c r="C89" s="270"/>
      <c r="D89" s="288"/>
      <c r="E89" s="302"/>
      <c r="F89" s="290"/>
      <c r="G89" s="475"/>
      <c r="H89" s="475"/>
      <c r="I89" s="19"/>
      <c r="J89" s="19"/>
      <c r="K89" s="19"/>
      <c r="L89" s="12"/>
      <c r="M89" s="12"/>
      <c r="N89" s="12"/>
      <c r="O89" s="12"/>
      <c r="P89" s="12"/>
      <c r="Q89" s="12"/>
      <c r="R89" s="12"/>
      <c r="S89" s="12"/>
      <c r="T89" s="12"/>
      <c r="U89" s="12"/>
      <c r="V89" s="12"/>
    </row>
    <row r="90" spans="1:22" ht="16" x14ac:dyDescent="0.2">
      <c r="A90" s="286">
        <v>9</v>
      </c>
      <c r="B90" s="291"/>
      <c r="C90" s="270"/>
      <c r="D90" s="288"/>
      <c r="E90" s="302"/>
      <c r="F90" s="290"/>
      <c r="G90" s="475"/>
      <c r="H90" s="475"/>
      <c r="I90" s="19"/>
      <c r="J90" s="19"/>
      <c r="K90" s="19"/>
      <c r="L90" s="12"/>
      <c r="M90" s="12"/>
      <c r="N90" s="12"/>
      <c r="O90" s="12"/>
      <c r="P90" s="12"/>
      <c r="Q90" s="12"/>
      <c r="R90" s="12"/>
      <c r="S90" s="12"/>
      <c r="T90" s="12"/>
      <c r="U90" s="12"/>
      <c r="V90" s="12"/>
    </row>
    <row r="91" spans="1:22" ht="17" thickBot="1" x14ac:dyDescent="0.25">
      <c r="A91" s="292">
        <v>10</v>
      </c>
      <c r="B91" s="293"/>
      <c r="C91" s="270"/>
      <c r="D91" s="288"/>
      <c r="E91" s="302"/>
      <c r="F91" s="294"/>
      <c r="G91" s="475"/>
      <c r="H91" s="475"/>
      <c r="I91" s="19"/>
      <c r="J91" s="19"/>
      <c r="K91" s="19"/>
      <c r="L91" s="12"/>
      <c r="M91" s="12"/>
      <c r="N91" s="12"/>
      <c r="O91" s="12"/>
      <c r="P91" s="12"/>
      <c r="Q91" s="12"/>
      <c r="R91" s="12"/>
      <c r="S91" s="12"/>
      <c r="T91" s="12"/>
      <c r="U91" s="12"/>
      <c r="V91" s="12"/>
    </row>
    <row r="92" spans="1:22" ht="17" thickBot="1" x14ac:dyDescent="0.25">
      <c r="A92" s="475"/>
      <c r="B92" s="475"/>
      <c r="C92" s="475"/>
      <c r="D92" s="475"/>
      <c r="E92" s="475"/>
      <c r="F92" s="475"/>
      <c r="G92" s="475"/>
      <c r="H92" s="475"/>
      <c r="I92" s="19"/>
      <c r="J92" s="19"/>
      <c r="K92" s="19"/>
      <c r="L92" s="12"/>
      <c r="M92" s="12"/>
      <c r="N92" s="12"/>
      <c r="O92" s="12"/>
      <c r="P92" s="12"/>
      <c r="Q92" s="12"/>
      <c r="R92" s="12"/>
      <c r="S92" s="12"/>
      <c r="T92" s="12"/>
      <c r="U92" s="12"/>
      <c r="V92" s="12"/>
    </row>
    <row r="93" spans="1:22" ht="17" thickBot="1" x14ac:dyDescent="0.25">
      <c r="A93" s="475"/>
      <c r="B93" s="298" t="s">
        <v>12</v>
      </c>
      <c r="C93" s="475"/>
      <c r="D93" s="299">
        <f>SUM(D70:D79)+SUM(D82:D91)</f>
        <v>0</v>
      </c>
      <c r="E93" s="475"/>
      <c r="F93" s="475"/>
      <c r="G93" s="475"/>
      <c r="H93" s="475"/>
      <c r="I93" s="19"/>
      <c r="J93" s="19"/>
      <c r="K93" s="19"/>
      <c r="L93" s="12"/>
      <c r="M93" s="12"/>
      <c r="N93" s="12"/>
      <c r="O93" s="12"/>
      <c r="P93" s="12"/>
      <c r="Q93" s="12"/>
      <c r="R93" s="12"/>
      <c r="S93" s="12"/>
      <c r="T93" s="12"/>
      <c r="U93" s="12"/>
      <c r="V93" s="12"/>
    </row>
    <row r="94" spans="1:22" ht="16" x14ac:dyDescent="0.2">
      <c r="A94" s="475"/>
      <c r="B94" s="475"/>
      <c r="C94" s="475"/>
      <c r="D94" s="475"/>
      <c r="E94" s="475"/>
      <c r="F94" s="475"/>
      <c r="G94" s="475"/>
      <c r="H94" s="475"/>
      <c r="I94" s="19"/>
      <c r="J94" s="19"/>
      <c r="K94" s="19"/>
      <c r="L94" s="12"/>
      <c r="M94" s="12"/>
      <c r="N94" s="12"/>
      <c r="O94" s="12"/>
      <c r="P94" s="12"/>
      <c r="Q94" s="12"/>
      <c r="R94" s="12"/>
      <c r="S94" s="12"/>
      <c r="T94" s="12"/>
      <c r="U94" s="12"/>
      <c r="V94" s="12"/>
    </row>
    <row r="95" spans="1:22" ht="16" x14ac:dyDescent="0.2">
      <c r="A95" s="475"/>
      <c r="B95" s="475"/>
      <c r="C95" s="475"/>
      <c r="D95" s="475"/>
      <c r="E95" s="475"/>
      <c r="F95" s="475"/>
      <c r="G95" s="475"/>
      <c r="H95" s="475"/>
      <c r="I95" s="19"/>
      <c r="J95" s="19"/>
      <c r="K95" s="19"/>
      <c r="L95" s="12"/>
      <c r="M95" s="12"/>
      <c r="N95" s="12"/>
      <c r="O95" s="12"/>
      <c r="P95" s="12"/>
      <c r="Q95" s="12"/>
      <c r="R95" s="12"/>
      <c r="S95" s="12"/>
      <c r="T95" s="12"/>
      <c r="U95" s="12"/>
      <c r="V95" s="12"/>
    </row>
    <row r="96" spans="1:22" ht="17" thickBot="1" x14ac:dyDescent="0.25">
      <c r="A96" s="475"/>
      <c r="B96" s="475"/>
      <c r="C96" s="475"/>
      <c r="D96" s="475"/>
      <c r="E96" s="475"/>
      <c r="F96" s="475"/>
      <c r="G96" s="475"/>
      <c r="H96" s="475"/>
      <c r="I96" s="19"/>
      <c r="J96" s="19"/>
      <c r="K96" s="19"/>
      <c r="L96" s="12"/>
      <c r="M96" s="12"/>
      <c r="N96" s="12"/>
      <c r="O96" s="12"/>
      <c r="P96" s="12"/>
      <c r="Q96" s="12"/>
      <c r="R96" s="12"/>
      <c r="S96" s="12"/>
      <c r="T96" s="12"/>
      <c r="U96" s="12"/>
      <c r="V96" s="12"/>
    </row>
    <row r="97" spans="1:22" ht="26" thickBot="1" x14ac:dyDescent="0.3">
      <c r="A97" s="19"/>
      <c r="B97" s="541" t="s">
        <v>27</v>
      </c>
      <c r="C97" s="542"/>
      <c r="D97" s="542"/>
      <c r="E97" s="542"/>
      <c r="F97" s="542"/>
      <c r="G97" s="543"/>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65">
        <v>1</v>
      </c>
      <c r="B99" s="544" t="s">
        <v>331</v>
      </c>
      <c r="C99" s="545"/>
      <c r="D99" s="545"/>
      <c r="E99" s="545"/>
      <c r="F99" s="545"/>
      <c r="G99" s="546"/>
      <c r="H99" s="19"/>
      <c r="I99" s="19"/>
      <c r="J99" s="19"/>
      <c r="K99" s="19"/>
      <c r="L99" s="12"/>
      <c r="M99" s="12"/>
      <c r="N99" s="12"/>
      <c r="O99" s="12"/>
      <c r="P99" s="12"/>
      <c r="Q99" s="12"/>
      <c r="R99" s="12"/>
      <c r="S99" s="12"/>
      <c r="T99" s="12"/>
      <c r="U99" s="12"/>
      <c r="V99" s="12"/>
    </row>
    <row r="100" spans="1:22" ht="17" thickBot="1" x14ac:dyDescent="0.25">
      <c r="A100" s="475"/>
      <c r="B100" s="308"/>
      <c r="C100" s="475"/>
      <c r="D100" s="475"/>
      <c r="E100" s="475"/>
      <c r="F100" s="475"/>
      <c r="G100" s="475"/>
      <c r="H100" s="19"/>
      <c r="I100" s="19"/>
      <c r="J100" s="19"/>
      <c r="K100" s="19"/>
      <c r="L100" s="12"/>
      <c r="M100" s="12"/>
      <c r="N100" s="12"/>
      <c r="O100" s="12"/>
      <c r="P100" s="12"/>
      <c r="Q100" s="12"/>
      <c r="R100" s="12"/>
      <c r="S100" s="12"/>
      <c r="T100" s="12"/>
      <c r="U100" s="12"/>
      <c r="V100" s="12"/>
    </row>
    <row r="101" spans="1:22" ht="48.75" customHeight="1" thickBot="1" x14ac:dyDescent="0.25">
      <c r="A101" s="265">
        <v>2</v>
      </c>
      <c r="B101" s="547" t="s">
        <v>328</v>
      </c>
      <c r="C101" s="548"/>
      <c r="D101" s="548"/>
      <c r="E101" s="548"/>
      <c r="F101" s="548"/>
      <c r="G101" s="549"/>
      <c r="H101" s="19"/>
      <c r="I101" s="19"/>
      <c r="J101" s="19"/>
      <c r="K101" s="19"/>
      <c r="L101" s="12"/>
      <c r="M101" s="12"/>
      <c r="N101" s="12"/>
      <c r="O101" s="12"/>
      <c r="P101" s="12"/>
      <c r="Q101" s="12"/>
      <c r="R101" s="12"/>
      <c r="S101" s="12"/>
      <c r="T101" s="12"/>
      <c r="U101" s="12"/>
      <c r="V101" s="12"/>
    </row>
    <row r="102" spans="1:22" ht="17" thickBot="1" x14ac:dyDescent="0.25">
      <c r="A102" s="475"/>
      <c r="B102" s="308"/>
      <c r="C102" s="475"/>
      <c r="D102" s="475"/>
      <c r="E102" s="475"/>
      <c r="F102" s="475"/>
      <c r="G102" s="475"/>
      <c r="H102" s="19"/>
      <c r="I102" s="19"/>
      <c r="J102" s="19"/>
      <c r="K102" s="19"/>
      <c r="L102" s="12"/>
      <c r="M102" s="12"/>
      <c r="N102" s="12"/>
      <c r="O102" s="12"/>
      <c r="P102" s="12"/>
      <c r="Q102" s="12"/>
      <c r="R102" s="12"/>
      <c r="S102" s="12"/>
      <c r="T102" s="12"/>
      <c r="U102" s="12"/>
      <c r="V102" s="12"/>
    </row>
    <row r="103" spans="1:22" ht="18" customHeight="1" thickBot="1" x14ac:dyDescent="0.25">
      <c r="A103" s="265">
        <v>3</v>
      </c>
      <c r="B103" s="547" t="s">
        <v>26</v>
      </c>
      <c r="C103" s="548"/>
      <c r="D103" s="548"/>
      <c r="E103" s="548"/>
      <c r="F103" s="548"/>
      <c r="G103" s="549"/>
      <c r="H103" s="19"/>
      <c r="I103" s="19"/>
      <c r="J103" s="19"/>
      <c r="K103" s="19"/>
      <c r="L103" s="12"/>
      <c r="M103" s="12"/>
      <c r="N103" s="12"/>
      <c r="O103" s="12"/>
      <c r="P103" s="12"/>
      <c r="Q103" s="12"/>
      <c r="R103" s="12"/>
      <c r="S103" s="12"/>
      <c r="T103" s="12"/>
      <c r="U103" s="12"/>
      <c r="V103" s="12"/>
    </row>
    <row r="104" spans="1:22" ht="17" thickBot="1" x14ac:dyDescent="0.25">
      <c r="A104" s="475"/>
      <c r="B104" s="264"/>
      <c r="C104" s="475"/>
      <c r="D104" s="475"/>
      <c r="E104" s="475"/>
      <c r="F104" s="475"/>
      <c r="G104" s="475"/>
      <c r="H104" s="19"/>
      <c r="I104" s="19"/>
      <c r="J104" s="19"/>
      <c r="K104" s="19"/>
      <c r="L104" s="12"/>
      <c r="M104" s="12"/>
      <c r="N104" s="12"/>
      <c r="O104" s="12"/>
      <c r="P104" s="12"/>
      <c r="Q104" s="12"/>
      <c r="R104" s="12"/>
      <c r="S104" s="12"/>
      <c r="T104" s="12"/>
      <c r="U104" s="12"/>
      <c r="V104" s="12"/>
    </row>
    <row r="105" spans="1:22" ht="48" customHeight="1" thickBot="1" x14ac:dyDescent="0.25">
      <c r="A105" s="265">
        <v>4</v>
      </c>
      <c r="B105" s="547" t="s">
        <v>332</v>
      </c>
      <c r="C105" s="548"/>
      <c r="D105" s="548"/>
      <c r="E105" s="548"/>
      <c r="F105" s="548"/>
      <c r="G105" s="549"/>
      <c r="H105" s="19"/>
      <c r="I105" s="19"/>
      <c r="J105" s="19"/>
      <c r="K105" s="19"/>
      <c r="L105" s="12"/>
      <c r="M105" s="12"/>
      <c r="N105" s="12"/>
      <c r="O105" s="12"/>
      <c r="P105" s="12"/>
      <c r="Q105" s="12"/>
      <c r="R105" s="12"/>
      <c r="S105" s="12"/>
      <c r="T105" s="12"/>
      <c r="U105" s="12"/>
      <c r="V105" s="12"/>
    </row>
    <row r="106" spans="1:22" ht="16" x14ac:dyDescent="0.2">
      <c r="A106" s="475"/>
      <c r="B106" s="475"/>
      <c r="C106" s="475"/>
      <c r="D106" s="475"/>
      <c r="E106" s="475"/>
      <c r="F106" s="475"/>
      <c r="G106" s="475"/>
      <c r="H106" s="475"/>
      <c r="I106" s="475"/>
      <c r="J106" s="475"/>
      <c r="K106" s="19"/>
      <c r="L106" s="12"/>
      <c r="M106" s="12"/>
      <c r="N106" s="12"/>
      <c r="O106" s="12"/>
      <c r="P106" s="12"/>
      <c r="Q106" s="12"/>
      <c r="R106" s="12"/>
      <c r="S106" s="12"/>
      <c r="T106" s="12"/>
      <c r="U106" s="12"/>
      <c r="V106" s="12"/>
    </row>
    <row r="107" spans="1:22" ht="16" x14ac:dyDescent="0.2">
      <c r="A107" s="475"/>
      <c r="B107" s="282" t="s">
        <v>5</v>
      </c>
      <c r="C107" s="475"/>
      <c r="D107" s="475"/>
      <c r="E107" s="475"/>
      <c r="F107" s="475"/>
      <c r="G107" s="475"/>
      <c r="H107" s="475"/>
      <c r="I107" s="475"/>
      <c r="J107" s="475"/>
      <c r="K107" s="19"/>
      <c r="L107" s="12"/>
      <c r="M107" s="12"/>
      <c r="N107" s="12"/>
      <c r="O107" s="12"/>
      <c r="P107" s="12"/>
      <c r="Q107" s="12"/>
      <c r="R107" s="12"/>
      <c r="S107" s="12"/>
      <c r="T107" s="12"/>
      <c r="U107" s="12"/>
      <c r="V107" s="12"/>
    </row>
    <row r="108" spans="1:22" ht="16" x14ac:dyDescent="0.2">
      <c r="A108" s="475"/>
      <c r="B108" s="282" t="s">
        <v>6</v>
      </c>
      <c r="C108" s="475"/>
      <c r="D108" s="475"/>
      <c r="E108" s="475"/>
      <c r="F108" s="475"/>
      <c r="G108" s="475"/>
      <c r="H108" s="475"/>
      <c r="I108" s="475"/>
      <c r="J108" s="475"/>
      <c r="K108" s="19"/>
      <c r="L108" s="12"/>
      <c r="M108" s="12"/>
      <c r="N108" s="12"/>
      <c r="O108" s="12"/>
      <c r="P108" s="12"/>
      <c r="Q108" s="12"/>
      <c r="R108" s="12"/>
      <c r="S108" s="12"/>
      <c r="T108" s="12"/>
      <c r="U108" s="12"/>
      <c r="V108" s="12"/>
    </row>
    <row r="109" spans="1:22" ht="16" x14ac:dyDescent="0.2">
      <c r="A109" s="475"/>
      <c r="B109" s="282" t="s">
        <v>7</v>
      </c>
      <c r="C109" s="475"/>
      <c r="D109" s="475"/>
      <c r="E109" s="475"/>
      <c r="F109" s="475"/>
      <c r="G109" s="475"/>
      <c r="H109" s="475"/>
      <c r="I109" s="475"/>
      <c r="J109" s="475"/>
      <c r="K109" s="19"/>
      <c r="L109" s="12"/>
      <c r="M109" s="12"/>
      <c r="N109" s="12"/>
      <c r="O109" s="12"/>
      <c r="P109" s="12"/>
      <c r="Q109" s="12"/>
      <c r="R109" s="12"/>
      <c r="S109" s="12"/>
      <c r="T109" s="12"/>
      <c r="U109" s="12"/>
      <c r="V109" s="12"/>
    </row>
    <row r="110" spans="1:22" ht="15.75" customHeight="1" x14ac:dyDescent="0.2">
      <c r="A110" s="475"/>
      <c r="B110" s="282" t="s">
        <v>8</v>
      </c>
      <c r="C110" s="475"/>
      <c r="D110" s="475"/>
      <c r="E110" s="475"/>
      <c r="F110" s="475"/>
      <c r="G110" s="475"/>
      <c r="H110" s="475"/>
      <c r="I110" s="475"/>
      <c r="J110" s="475"/>
      <c r="K110" s="19"/>
      <c r="L110" s="12"/>
      <c r="M110" s="12"/>
      <c r="N110" s="12"/>
      <c r="O110" s="12"/>
      <c r="P110" s="12"/>
      <c r="Q110" s="12"/>
      <c r="R110" s="12"/>
      <c r="S110" s="12"/>
      <c r="T110" s="12"/>
      <c r="U110" s="12"/>
      <c r="V110" s="12"/>
    </row>
    <row r="111" spans="1:22" ht="16.5" customHeight="1" thickBot="1" x14ac:dyDescent="0.25">
      <c r="A111" s="475"/>
      <c r="B111" s="270"/>
      <c r="C111" s="270"/>
      <c r="D111" s="270"/>
      <c r="E111" s="270"/>
      <c r="F111" s="270"/>
      <c r="G111" s="270"/>
      <c r="H111" s="270"/>
      <c r="I111" s="270"/>
      <c r="J111" s="270"/>
      <c r="K111" s="19"/>
      <c r="L111" s="12"/>
      <c r="M111" s="12"/>
      <c r="N111" s="12"/>
      <c r="O111" s="12"/>
      <c r="P111" s="12"/>
      <c r="Q111" s="12"/>
      <c r="R111" s="12"/>
      <c r="S111" s="12"/>
      <c r="T111" s="12"/>
      <c r="U111" s="12"/>
      <c r="V111" s="12"/>
    </row>
    <row r="112" spans="1:22" ht="34.5" customHeight="1" thickBot="1" x14ac:dyDescent="0.25">
      <c r="A112" s="475"/>
      <c r="B112" s="309" t="s">
        <v>40</v>
      </c>
      <c r="C112" s="475"/>
      <c r="D112" s="310" t="s">
        <v>9</v>
      </c>
      <c r="E112" s="302"/>
      <c r="F112" s="311" t="s">
        <v>47</v>
      </c>
      <c r="G112" s="312"/>
      <c r="H112" s="311" t="s">
        <v>41</v>
      </c>
      <c r="I112" s="312"/>
      <c r="J112" s="311" t="s">
        <v>41</v>
      </c>
      <c r="K112" s="19"/>
      <c r="L112" s="12"/>
      <c r="M112" s="12"/>
      <c r="N112" s="12"/>
      <c r="O112" s="12"/>
      <c r="P112" s="12"/>
      <c r="Q112" s="12"/>
      <c r="R112" s="12"/>
      <c r="S112" s="12"/>
      <c r="T112" s="12"/>
      <c r="U112" s="12"/>
      <c r="V112" s="12"/>
    </row>
    <row r="113" spans="1:22" ht="17" thickBot="1" x14ac:dyDescent="0.25">
      <c r="A113" s="475"/>
      <c r="B113" s="270"/>
      <c r="C113" s="475"/>
      <c r="D113" s="270"/>
      <c r="E113" s="270"/>
      <c r="F113" s="538" t="s">
        <v>42</v>
      </c>
      <c r="G113" s="539"/>
      <c r="H113" s="539"/>
      <c r="I113" s="539"/>
      <c r="J113" s="540"/>
      <c r="K113" s="19"/>
      <c r="L113" s="12"/>
      <c r="M113" s="12"/>
      <c r="N113" s="12"/>
      <c r="O113" s="12"/>
      <c r="P113" s="12"/>
      <c r="Q113" s="12"/>
      <c r="R113" s="12"/>
      <c r="S113" s="12"/>
      <c r="T113" s="12"/>
      <c r="U113" s="12"/>
      <c r="V113" s="12"/>
    </row>
    <row r="114" spans="1:22" ht="16" x14ac:dyDescent="0.2">
      <c r="A114" s="475"/>
      <c r="B114" s="313" t="s">
        <v>28</v>
      </c>
      <c r="C114" s="475"/>
      <c r="D114" s="288"/>
      <c r="E114" s="476"/>
      <c r="F114" s="314"/>
      <c r="G114" s="476"/>
      <c r="H114" s="314"/>
      <c r="I114" s="476"/>
      <c r="J114" s="314"/>
      <c r="K114" s="19"/>
      <c r="L114" s="12"/>
      <c r="M114" s="12"/>
      <c r="N114" s="12"/>
      <c r="O114" s="12"/>
      <c r="P114" s="12"/>
      <c r="Q114" s="12"/>
      <c r="R114" s="12"/>
      <c r="S114" s="12"/>
      <c r="T114" s="12"/>
      <c r="U114" s="12"/>
      <c r="V114" s="12"/>
    </row>
    <row r="115" spans="1:22" ht="16" x14ac:dyDescent="0.2">
      <c r="A115" s="475"/>
      <c r="B115" s="315" t="s">
        <v>29</v>
      </c>
      <c r="C115" s="475"/>
      <c r="D115" s="288"/>
      <c r="E115" s="476"/>
      <c r="F115" s="316"/>
      <c r="G115" s="476"/>
      <c r="H115" s="316"/>
      <c r="I115" s="476"/>
      <c r="J115" s="316"/>
      <c r="K115" s="19"/>
      <c r="L115" s="12"/>
      <c r="M115" s="12"/>
      <c r="N115" s="12"/>
      <c r="O115" s="12"/>
      <c r="P115" s="12"/>
      <c r="Q115" s="12"/>
      <c r="R115" s="12"/>
      <c r="S115" s="12"/>
      <c r="T115" s="12"/>
      <c r="U115" s="12"/>
      <c r="V115" s="12"/>
    </row>
    <row r="116" spans="1:22" ht="16" x14ac:dyDescent="0.2">
      <c r="A116" s="475"/>
      <c r="B116" s="315" t="s">
        <v>30</v>
      </c>
      <c r="C116" s="475"/>
      <c r="D116" s="288"/>
      <c r="E116" s="476"/>
      <c r="F116" s="316"/>
      <c r="G116" s="476"/>
      <c r="H116" s="316"/>
      <c r="I116" s="476"/>
      <c r="J116" s="316"/>
      <c r="K116" s="19"/>
      <c r="L116" s="12"/>
      <c r="M116" s="12"/>
      <c r="N116" s="12"/>
      <c r="O116" s="12"/>
      <c r="P116" s="12"/>
      <c r="Q116" s="12"/>
      <c r="R116" s="12"/>
      <c r="S116" s="12"/>
      <c r="T116" s="12"/>
      <c r="U116" s="12"/>
      <c r="V116" s="12"/>
    </row>
    <row r="117" spans="1:22" ht="16" x14ac:dyDescent="0.2">
      <c r="A117" s="475"/>
      <c r="B117" s="315" t="s">
        <v>31</v>
      </c>
      <c r="C117" s="475"/>
      <c r="D117" s="288"/>
      <c r="E117" s="476"/>
      <c r="F117" s="316"/>
      <c r="G117" s="476"/>
      <c r="H117" s="316"/>
      <c r="I117" s="476"/>
      <c r="J117" s="316"/>
      <c r="K117" s="19"/>
      <c r="L117" s="12"/>
      <c r="M117" s="12"/>
      <c r="N117" s="12"/>
      <c r="O117" s="12"/>
      <c r="P117" s="12"/>
      <c r="Q117" s="12"/>
      <c r="R117" s="12"/>
      <c r="S117" s="12"/>
      <c r="T117" s="12"/>
      <c r="U117" s="12"/>
      <c r="V117" s="12"/>
    </row>
    <row r="118" spans="1:22" ht="16" x14ac:dyDescent="0.2">
      <c r="A118" s="475"/>
      <c r="B118" s="315" t="s">
        <v>32</v>
      </c>
      <c r="C118" s="475"/>
      <c r="D118" s="288"/>
      <c r="E118" s="476"/>
      <c r="F118" s="316"/>
      <c r="G118" s="476"/>
      <c r="H118" s="316"/>
      <c r="I118" s="476"/>
      <c r="J118" s="316"/>
      <c r="K118" s="19"/>
      <c r="L118" s="12"/>
      <c r="M118" s="12"/>
      <c r="N118" s="12"/>
      <c r="O118" s="12"/>
      <c r="P118" s="12"/>
      <c r="Q118" s="12"/>
      <c r="R118" s="12"/>
      <c r="S118" s="12"/>
      <c r="T118" s="12"/>
      <c r="U118" s="12"/>
      <c r="V118" s="12"/>
    </row>
    <row r="119" spans="1:22" ht="16" x14ac:dyDescent="0.2">
      <c r="A119" s="475"/>
      <c r="B119" s="315" t="s">
        <v>33</v>
      </c>
      <c r="C119" s="475"/>
      <c r="D119" s="288"/>
      <c r="E119" s="476"/>
      <c r="F119" s="316"/>
      <c r="G119" s="476"/>
      <c r="H119" s="316"/>
      <c r="I119" s="476"/>
      <c r="J119" s="316"/>
      <c r="K119" s="19"/>
      <c r="L119" s="12"/>
      <c r="M119" s="12"/>
      <c r="N119" s="12"/>
      <c r="O119" s="12"/>
      <c r="P119" s="12"/>
      <c r="Q119" s="12"/>
      <c r="R119" s="12"/>
      <c r="S119" s="12"/>
      <c r="T119" s="12"/>
      <c r="U119" s="12"/>
      <c r="V119" s="12"/>
    </row>
    <row r="120" spans="1:22" ht="16" x14ac:dyDescent="0.2">
      <c r="A120" s="475"/>
      <c r="B120" s="315" t="s">
        <v>34</v>
      </c>
      <c r="C120" s="475"/>
      <c r="D120" s="288"/>
      <c r="E120" s="476"/>
      <c r="F120" s="316"/>
      <c r="G120" s="476"/>
      <c r="H120" s="316"/>
      <c r="I120" s="476"/>
      <c r="J120" s="316"/>
      <c r="K120" s="19"/>
      <c r="L120" s="12"/>
      <c r="M120" s="12"/>
      <c r="N120" s="12"/>
      <c r="O120" s="12"/>
      <c r="P120" s="12"/>
      <c r="Q120" s="12"/>
      <c r="R120" s="12"/>
      <c r="S120" s="12"/>
      <c r="T120" s="12"/>
      <c r="U120" s="12"/>
      <c r="V120" s="12"/>
    </row>
    <row r="121" spans="1:22" ht="16" x14ac:dyDescent="0.2">
      <c r="A121" s="475"/>
      <c r="B121" s="315" t="s">
        <v>35</v>
      </c>
      <c r="C121" s="475"/>
      <c r="D121" s="288"/>
      <c r="E121" s="476"/>
      <c r="F121" s="316"/>
      <c r="G121" s="476"/>
      <c r="H121" s="316"/>
      <c r="I121" s="476"/>
      <c r="J121" s="316"/>
      <c r="K121" s="19"/>
      <c r="L121" s="12"/>
      <c r="M121" s="12"/>
      <c r="N121" s="12"/>
      <c r="O121" s="12"/>
      <c r="P121" s="12"/>
      <c r="Q121" s="12"/>
      <c r="R121" s="12"/>
      <c r="S121" s="12"/>
      <c r="T121" s="12"/>
      <c r="U121" s="12"/>
      <c r="V121" s="12"/>
    </row>
    <row r="122" spans="1:22" ht="16" x14ac:dyDescent="0.2">
      <c r="A122" s="475"/>
      <c r="B122" s="315" t="s">
        <v>36</v>
      </c>
      <c r="C122" s="475"/>
      <c r="D122" s="288"/>
      <c r="E122" s="476"/>
      <c r="F122" s="316"/>
      <c r="G122" s="476"/>
      <c r="H122" s="316"/>
      <c r="I122" s="476"/>
      <c r="J122" s="316"/>
      <c r="K122" s="19"/>
      <c r="L122" s="12"/>
      <c r="M122" s="12"/>
      <c r="N122" s="12"/>
      <c r="O122" s="12"/>
      <c r="P122" s="12"/>
      <c r="Q122" s="12"/>
      <c r="R122" s="12"/>
      <c r="S122" s="12"/>
      <c r="T122" s="12"/>
      <c r="U122" s="12"/>
      <c r="V122" s="12"/>
    </row>
    <row r="123" spans="1:22" ht="16" x14ac:dyDescent="0.2">
      <c r="A123" s="475"/>
      <c r="B123" s="315" t="s">
        <v>37</v>
      </c>
      <c r="C123" s="475"/>
      <c r="D123" s="288"/>
      <c r="E123" s="476"/>
      <c r="F123" s="316"/>
      <c r="G123" s="476"/>
      <c r="H123" s="316"/>
      <c r="I123" s="476"/>
      <c r="J123" s="316"/>
      <c r="K123" s="19"/>
      <c r="L123" s="12"/>
      <c r="M123" s="12"/>
      <c r="N123" s="12"/>
      <c r="O123" s="12"/>
      <c r="P123" s="12"/>
      <c r="Q123" s="12"/>
      <c r="R123" s="12"/>
      <c r="S123" s="12"/>
      <c r="T123" s="12"/>
      <c r="U123" s="12"/>
      <c r="V123" s="12"/>
    </row>
    <row r="124" spans="1:22" ht="16" x14ac:dyDescent="0.2">
      <c r="A124" s="475"/>
      <c r="B124" s="315" t="s">
        <v>38</v>
      </c>
      <c r="C124" s="475"/>
      <c r="D124" s="288"/>
      <c r="E124" s="476"/>
      <c r="F124" s="316"/>
      <c r="G124" s="476"/>
      <c r="H124" s="316"/>
      <c r="I124" s="476"/>
      <c r="J124" s="316"/>
      <c r="K124" s="19"/>
      <c r="L124" s="12"/>
      <c r="M124" s="12"/>
      <c r="N124" s="12"/>
      <c r="O124" s="12"/>
      <c r="P124" s="12"/>
      <c r="Q124" s="12"/>
      <c r="R124" s="12"/>
      <c r="S124" s="12"/>
      <c r="T124" s="12"/>
      <c r="U124" s="12"/>
      <c r="V124" s="12"/>
    </row>
    <row r="125" spans="1:22" ht="17" thickBot="1" x14ac:dyDescent="0.25">
      <c r="A125" s="475"/>
      <c r="B125" s="317" t="s">
        <v>39</v>
      </c>
      <c r="C125" s="475"/>
      <c r="D125" s="318"/>
      <c r="E125" s="476"/>
      <c r="F125" s="316"/>
      <c r="G125" s="476"/>
      <c r="H125" s="316"/>
      <c r="I125" s="476"/>
      <c r="J125" s="316"/>
      <c r="K125" s="19"/>
      <c r="L125" s="12"/>
      <c r="M125" s="12"/>
      <c r="N125" s="12"/>
      <c r="O125" s="12"/>
      <c r="P125" s="12"/>
      <c r="Q125" s="12"/>
      <c r="R125" s="12"/>
      <c r="S125" s="12"/>
      <c r="T125" s="12"/>
      <c r="U125" s="12"/>
      <c r="V125" s="12"/>
    </row>
    <row r="126" spans="1:22" ht="17" thickBot="1" x14ac:dyDescent="0.25">
      <c r="A126" s="475"/>
      <c r="B126" s="475"/>
      <c r="C126" s="475"/>
      <c r="D126" s="475"/>
      <c r="E126" s="475"/>
      <c r="F126" s="475"/>
      <c r="G126" s="475"/>
      <c r="H126" s="475"/>
      <c r="I126" s="475"/>
      <c r="J126" s="475"/>
      <c r="K126" s="19"/>
      <c r="L126" s="12"/>
      <c r="M126" s="12"/>
      <c r="N126" s="12"/>
      <c r="O126" s="12"/>
      <c r="P126" s="12"/>
      <c r="Q126" s="12"/>
      <c r="R126" s="12"/>
      <c r="S126" s="12"/>
      <c r="T126" s="12"/>
      <c r="U126" s="12"/>
      <c r="V126" s="12"/>
    </row>
    <row r="127" spans="1:22" ht="17" thickBot="1" x14ac:dyDescent="0.25">
      <c r="A127" s="475"/>
      <c r="B127" s="475"/>
      <c r="C127" s="475"/>
      <c r="D127" s="479">
        <f>SUM(D114:D125)</f>
        <v>0</v>
      </c>
      <c r="E127" s="475"/>
      <c r="F127" s="475"/>
      <c r="G127" s="475"/>
      <c r="H127" s="475"/>
      <c r="I127" s="475"/>
      <c r="J127" s="475"/>
      <c r="K127" s="19"/>
      <c r="L127" s="12"/>
      <c r="M127" s="12"/>
      <c r="N127" s="12"/>
      <c r="O127" s="12"/>
      <c r="P127" s="12"/>
      <c r="Q127" s="12"/>
      <c r="R127" s="12"/>
      <c r="S127" s="12"/>
      <c r="T127" s="12"/>
      <c r="U127" s="12"/>
      <c r="V127" s="12"/>
    </row>
    <row r="128" spans="1:22" ht="16" x14ac:dyDescent="0.2">
      <c r="A128" s="475"/>
      <c r="B128" s="475"/>
      <c r="C128" s="475"/>
      <c r="D128" s="475"/>
      <c r="E128" s="475"/>
      <c r="F128" s="475"/>
      <c r="G128" s="475"/>
      <c r="H128" s="475"/>
      <c r="I128" s="475"/>
      <c r="J128" s="475"/>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41" t="s">
        <v>52</v>
      </c>
      <c r="C131" s="542"/>
      <c r="D131" s="542"/>
      <c r="E131" s="542"/>
      <c r="F131" s="542"/>
      <c r="G131" s="543"/>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65">
        <v>1</v>
      </c>
      <c r="B133" s="327" t="s">
        <v>333</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75"/>
      <c r="B134" s="308"/>
      <c r="C134" s="19"/>
      <c r="D134" s="19"/>
      <c r="E134" s="19"/>
      <c r="F134" s="19"/>
      <c r="G134" s="19"/>
      <c r="H134" s="19"/>
      <c r="I134" s="19"/>
      <c r="J134" s="19"/>
      <c r="K134" s="19"/>
      <c r="L134" s="12"/>
      <c r="M134" s="12"/>
      <c r="N134" s="12"/>
      <c r="O134" s="12"/>
      <c r="P134" s="12"/>
      <c r="Q134" s="12"/>
      <c r="R134" s="12"/>
      <c r="S134" s="12"/>
      <c r="T134" s="12"/>
      <c r="U134" s="12"/>
      <c r="V134" s="12"/>
    </row>
    <row r="135" spans="1:22" ht="46.5" customHeight="1" thickBot="1" x14ac:dyDescent="0.25">
      <c r="A135" s="265">
        <v>2</v>
      </c>
      <c r="B135" s="320" t="s">
        <v>362</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75"/>
      <c r="B136" s="308"/>
      <c r="C136" s="19"/>
      <c r="D136" s="19"/>
      <c r="E136" s="19"/>
      <c r="F136" s="19"/>
      <c r="G136" s="19"/>
      <c r="H136" s="19"/>
      <c r="I136" s="19"/>
      <c r="J136" s="19"/>
      <c r="K136" s="19"/>
      <c r="L136" s="12"/>
      <c r="M136" s="12"/>
      <c r="N136" s="12"/>
      <c r="O136" s="12"/>
      <c r="P136" s="12"/>
      <c r="Q136" s="12"/>
      <c r="R136" s="12"/>
      <c r="S136" s="12"/>
      <c r="T136" s="12"/>
      <c r="U136" s="12"/>
      <c r="V136" s="12"/>
    </row>
    <row r="137" spans="1:22" ht="126" customHeight="1" thickBot="1" x14ac:dyDescent="0.25">
      <c r="A137" s="265">
        <v>3</v>
      </c>
      <c r="B137" s="320" t="s">
        <v>334</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110.25" customHeight="1" thickBot="1" x14ac:dyDescent="0.25">
      <c r="A139" s="265">
        <v>4</v>
      </c>
      <c r="B139" s="320" t="s">
        <v>335</v>
      </c>
      <c r="C139" s="475"/>
      <c r="D139" s="475"/>
      <c r="E139" s="475"/>
      <c r="F139" s="475"/>
      <c r="G139" s="475"/>
      <c r="H139" s="475"/>
      <c r="I139" s="475"/>
      <c r="J139" s="475"/>
      <c r="K139" s="19"/>
      <c r="L139" s="12"/>
      <c r="M139" s="12"/>
      <c r="N139" s="12"/>
      <c r="O139" s="12"/>
      <c r="P139" s="12"/>
      <c r="Q139" s="12"/>
      <c r="R139" s="12"/>
      <c r="S139" s="12"/>
      <c r="T139" s="12"/>
      <c r="U139" s="12"/>
      <c r="V139" s="12"/>
    </row>
    <row r="140" spans="1:22" ht="17" thickBot="1" x14ac:dyDescent="0.25">
      <c r="A140" s="475"/>
      <c r="B140" s="475"/>
      <c r="C140" s="475"/>
      <c r="D140" s="475"/>
      <c r="E140" s="475"/>
      <c r="F140" s="475"/>
      <c r="G140" s="475"/>
      <c r="H140" s="475"/>
      <c r="I140" s="475"/>
      <c r="J140" s="475"/>
      <c r="K140" s="19"/>
      <c r="L140" s="12"/>
      <c r="M140" s="12"/>
      <c r="N140" s="12"/>
      <c r="O140" s="12"/>
      <c r="P140" s="12"/>
      <c r="Q140" s="12"/>
      <c r="R140" s="12"/>
      <c r="S140" s="12"/>
      <c r="T140" s="12"/>
      <c r="U140" s="12"/>
      <c r="V140" s="12"/>
    </row>
    <row r="141" spans="1:22" ht="47" customHeight="1" thickBot="1" x14ac:dyDescent="0.25">
      <c r="A141" s="265">
        <v>5</v>
      </c>
      <c r="B141" s="320" t="s">
        <v>364</v>
      </c>
      <c r="C141" s="475"/>
      <c r="D141" s="475"/>
      <c r="E141" s="475"/>
      <c r="F141" s="475"/>
      <c r="G141" s="475"/>
      <c r="H141" s="475"/>
      <c r="I141" s="475"/>
      <c r="J141" s="475"/>
      <c r="K141" s="19"/>
      <c r="L141" s="12"/>
      <c r="M141" s="12"/>
      <c r="N141" s="12"/>
      <c r="O141" s="12"/>
      <c r="P141" s="12"/>
      <c r="Q141" s="12"/>
      <c r="R141" s="12"/>
      <c r="S141" s="12"/>
      <c r="T141" s="12"/>
      <c r="U141" s="12"/>
      <c r="V141" s="12"/>
    </row>
    <row r="142" spans="1:22" ht="17" thickBot="1" x14ac:dyDescent="0.25">
      <c r="A142" s="475"/>
      <c r="B142" s="475"/>
      <c r="C142" s="475"/>
      <c r="D142" s="475"/>
      <c r="E142" s="475"/>
      <c r="F142" s="475"/>
      <c r="G142" s="475"/>
      <c r="H142" s="475"/>
      <c r="I142" s="475"/>
      <c r="J142" s="475"/>
      <c r="K142" s="19"/>
      <c r="L142" s="12"/>
      <c r="M142" s="12"/>
      <c r="N142" s="12"/>
      <c r="O142" s="12"/>
      <c r="P142" s="12"/>
      <c r="Q142" s="12"/>
      <c r="R142" s="12"/>
      <c r="S142" s="12"/>
      <c r="T142" s="12"/>
      <c r="U142" s="12"/>
      <c r="V142" s="12"/>
    </row>
    <row r="143" spans="1:22" ht="58" thickBot="1" x14ac:dyDescent="0.25">
      <c r="A143" s="475"/>
      <c r="B143" s="321" t="s">
        <v>166</v>
      </c>
      <c r="C143" s="475"/>
      <c r="D143" s="322" t="s">
        <v>53</v>
      </c>
      <c r="E143" s="475"/>
      <c r="F143" s="322" t="s">
        <v>336</v>
      </c>
      <c r="G143" s="475"/>
      <c r="H143" s="322" t="s">
        <v>59</v>
      </c>
      <c r="I143" s="475"/>
      <c r="J143" s="322" t="s">
        <v>163</v>
      </c>
      <c r="K143" s="19"/>
      <c r="L143" s="12"/>
      <c r="M143" s="12"/>
      <c r="N143" s="12"/>
      <c r="O143" s="12"/>
      <c r="P143" s="12"/>
      <c r="Q143" s="12"/>
      <c r="R143" s="12"/>
      <c r="S143" s="12"/>
      <c r="T143" s="12"/>
      <c r="U143" s="12"/>
      <c r="V143" s="12"/>
    </row>
    <row r="144" spans="1:22" ht="16" x14ac:dyDescent="0.2">
      <c r="A144" s="19"/>
      <c r="B144" s="475"/>
      <c r="C144" s="475"/>
      <c r="D144" s="475"/>
      <c r="E144" s="475"/>
      <c r="F144" s="475"/>
      <c r="G144" s="475"/>
      <c r="H144" s="475"/>
      <c r="I144" s="475"/>
      <c r="J144" s="475"/>
      <c r="K144" s="19"/>
      <c r="L144" s="12"/>
      <c r="M144" s="12"/>
      <c r="N144" s="12"/>
      <c r="O144" s="12"/>
      <c r="P144" s="12"/>
      <c r="Q144" s="12"/>
      <c r="R144" s="12"/>
      <c r="S144" s="12"/>
      <c r="T144" s="12"/>
      <c r="U144" s="12"/>
      <c r="V144" s="12"/>
    </row>
    <row r="145" spans="1:22" ht="16" x14ac:dyDescent="0.2">
      <c r="A145" s="19"/>
      <c r="B145" s="323"/>
      <c r="C145" s="475"/>
      <c r="D145" s="324"/>
      <c r="E145" s="476"/>
      <c r="F145" s="324"/>
      <c r="G145" s="476"/>
      <c r="H145" s="325"/>
      <c r="I145" s="476"/>
      <c r="J145" s="326" t="e">
        <f>D145/F145</f>
        <v>#DIV/0!</v>
      </c>
      <c r="K145" s="19"/>
      <c r="L145" s="12"/>
      <c r="M145" s="12"/>
      <c r="N145" s="12"/>
      <c r="O145" s="12"/>
      <c r="P145" s="12"/>
      <c r="Q145" s="12"/>
      <c r="R145" s="12"/>
      <c r="S145" s="12"/>
      <c r="T145" s="12"/>
      <c r="U145" s="12"/>
      <c r="V145" s="12"/>
    </row>
    <row r="146" spans="1:22" ht="16" x14ac:dyDescent="0.2">
      <c r="A146" s="19"/>
      <c r="B146" s="323"/>
      <c r="C146" s="475"/>
      <c r="D146" s="324"/>
      <c r="E146" s="476"/>
      <c r="F146" s="324"/>
      <c r="G146" s="476"/>
      <c r="H146" s="325"/>
      <c r="I146" s="476"/>
      <c r="J146" s="326" t="e">
        <f>D146/F146</f>
        <v>#DIV/0!</v>
      </c>
      <c r="K146" s="19"/>
      <c r="L146" s="12"/>
      <c r="M146" s="12"/>
      <c r="N146" s="12"/>
      <c r="O146" s="12"/>
      <c r="P146" s="12"/>
      <c r="Q146" s="12"/>
      <c r="R146" s="12"/>
      <c r="S146" s="12"/>
      <c r="T146" s="12"/>
      <c r="U146" s="12"/>
      <c r="V146" s="12"/>
    </row>
    <row r="147" spans="1:22" ht="16" x14ac:dyDescent="0.2">
      <c r="A147" s="19"/>
      <c r="B147" s="323"/>
      <c r="C147" s="475"/>
      <c r="D147" s="324"/>
      <c r="E147" s="476"/>
      <c r="F147" s="324"/>
      <c r="G147" s="476"/>
      <c r="H147" s="325"/>
      <c r="I147" s="476"/>
      <c r="J147" s="326" t="e">
        <f>D147/F147</f>
        <v>#DIV/0!</v>
      </c>
      <c r="K147" s="19"/>
      <c r="L147" s="12"/>
      <c r="M147" s="12"/>
      <c r="N147" s="12"/>
      <c r="O147" s="12"/>
      <c r="P147" s="12"/>
      <c r="Q147" s="12"/>
      <c r="R147" s="12"/>
      <c r="S147" s="12"/>
      <c r="T147" s="12"/>
      <c r="U147" s="12"/>
      <c r="V147" s="12"/>
    </row>
    <row r="148" spans="1:22" ht="16" x14ac:dyDescent="0.2">
      <c r="A148" s="19"/>
      <c r="B148" s="323"/>
      <c r="C148" s="475"/>
      <c r="D148" s="324"/>
      <c r="E148" s="476"/>
      <c r="F148" s="324"/>
      <c r="G148" s="476"/>
      <c r="H148" s="325"/>
      <c r="I148" s="476"/>
      <c r="J148" s="326" t="e">
        <f>D148/F148</f>
        <v>#DIV/0!</v>
      </c>
      <c r="K148" s="19"/>
      <c r="L148" s="12"/>
      <c r="M148" s="12"/>
      <c r="N148" s="12"/>
      <c r="O148" s="12"/>
      <c r="P148" s="12"/>
      <c r="Q148" s="12"/>
      <c r="R148" s="12"/>
      <c r="S148" s="12"/>
      <c r="T148" s="12"/>
      <c r="U148" s="12"/>
      <c r="V148" s="12"/>
    </row>
    <row r="149" spans="1:22" ht="16" x14ac:dyDescent="0.2">
      <c r="A149" s="19"/>
      <c r="B149" s="323"/>
      <c r="C149" s="475"/>
      <c r="D149" s="324"/>
      <c r="E149" s="476"/>
      <c r="F149" s="324"/>
      <c r="G149" s="476"/>
      <c r="H149" s="325"/>
      <c r="I149" s="476"/>
      <c r="J149" s="326" t="e">
        <f>D149/F149</f>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41" t="s">
        <v>63</v>
      </c>
      <c r="C155" s="542"/>
      <c r="D155" s="542"/>
      <c r="E155" s="542"/>
      <c r="F155" s="542"/>
      <c r="G155" s="543"/>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65">
        <v>1</v>
      </c>
      <c r="B157" s="327" t="s">
        <v>260</v>
      </c>
      <c r="C157" s="475"/>
      <c r="D157" s="475"/>
      <c r="E157" s="475"/>
      <c r="F157" s="475"/>
      <c r="G157" s="475"/>
      <c r="H157" s="21"/>
      <c r="I157" s="21"/>
      <c r="J157" s="29"/>
      <c r="K157" s="21"/>
      <c r="L157" s="12"/>
      <c r="M157" s="12"/>
      <c r="N157" s="12"/>
      <c r="O157" s="12"/>
      <c r="P157" s="12"/>
      <c r="Q157" s="12"/>
      <c r="R157" s="12"/>
      <c r="S157" s="12"/>
      <c r="T157" s="12"/>
      <c r="U157" s="12"/>
      <c r="V157" s="12"/>
    </row>
    <row r="158" spans="1:22" ht="17" thickBot="1" x14ac:dyDescent="0.25">
      <c r="A158" s="475"/>
      <c r="B158" s="308"/>
      <c r="C158" s="475"/>
      <c r="D158" s="475"/>
      <c r="E158" s="475"/>
      <c r="F158" s="475"/>
      <c r="G158" s="475"/>
      <c r="H158" s="21"/>
      <c r="I158" s="21"/>
      <c r="J158" s="21"/>
      <c r="K158" s="21"/>
      <c r="L158" s="12"/>
      <c r="M158" s="12"/>
      <c r="N158" s="12"/>
      <c r="O158" s="12"/>
      <c r="P158" s="12"/>
      <c r="Q158" s="12"/>
      <c r="R158" s="12"/>
      <c r="S158" s="12"/>
      <c r="T158" s="12"/>
      <c r="U158" s="12"/>
      <c r="V158" s="12"/>
    </row>
    <row r="159" spans="1:22" ht="20.25" customHeight="1" thickBot="1" x14ac:dyDescent="0.25">
      <c r="A159" s="265">
        <v>2</v>
      </c>
      <c r="B159" s="320" t="s">
        <v>167</v>
      </c>
      <c r="C159" s="475"/>
      <c r="D159" s="475"/>
      <c r="E159" s="475"/>
      <c r="F159" s="475"/>
      <c r="G159" s="475"/>
      <c r="H159" s="21"/>
      <c r="I159" s="21"/>
      <c r="J159" s="21"/>
      <c r="K159" s="21"/>
      <c r="L159" s="12"/>
      <c r="M159" s="12"/>
      <c r="N159" s="12"/>
      <c r="O159" s="12"/>
      <c r="P159" s="12"/>
      <c r="Q159" s="12"/>
      <c r="R159" s="12"/>
      <c r="S159" s="12"/>
      <c r="T159" s="12"/>
      <c r="U159" s="12"/>
      <c r="V159" s="12"/>
    </row>
    <row r="160" spans="1:22" ht="17" thickBot="1" x14ac:dyDescent="0.25">
      <c r="A160" s="475"/>
      <c r="B160" s="308"/>
      <c r="C160" s="475"/>
      <c r="D160" s="475"/>
      <c r="E160" s="475"/>
      <c r="F160" s="475"/>
      <c r="G160" s="475"/>
      <c r="H160" s="19"/>
      <c r="I160" s="19"/>
      <c r="J160" s="19"/>
      <c r="K160" s="19"/>
      <c r="L160" s="12"/>
      <c r="M160" s="12"/>
      <c r="N160" s="12"/>
      <c r="O160" s="12"/>
      <c r="P160" s="12"/>
      <c r="Q160" s="12"/>
      <c r="R160" s="12"/>
      <c r="S160" s="12"/>
      <c r="T160" s="12"/>
      <c r="U160" s="12"/>
      <c r="V160" s="12"/>
    </row>
    <row r="161" spans="1:22" ht="17" thickBot="1" x14ac:dyDescent="0.25">
      <c r="A161" s="265">
        <v>3</v>
      </c>
      <c r="B161" s="320" t="s">
        <v>65</v>
      </c>
      <c r="C161" s="475"/>
      <c r="D161" s="475"/>
      <c r="E161" s="475"/>
      <c r="F161" s="475"/>
      <c r="G161" s="475"/>
      <c r="H161" s="19"/>
      <c r="I161" s="19"/>
      <c r="J161" s="19"/>
      <c r="K161" s="19"/>
      <c r="L161" s="12"/>
      <c r="M161" s="12"/>
      <c r="N161" s="12"/>
      <c r="O161" s="12"/>
      <c r="P161" s="12"/>
      <c r="Q161" s="12"/>
      <c r="R161" s="12"/>
      <c r="S161" s="12"/>
      <c r="T161" s="12"/>
      <c r="U161" s="12"/>
      <c r="V161" s="12"/>
    </row>
    <row r="162" spans="1:22" ht="17" thickBot="1" x14ac:dyDescent="0.25">
      <c r="A162" s="475"/>
      <c r="B162" s="264"/>
      <c r="C162" s="475"/>
      <c r="D162" s="475"/>
      <c r="E162" s="475"/>
      <c r="F162" s="475"/>
      <c r="G162" s="475"/>
      <c r="H162" s="19"/>
      <c r="I162" s="19"/>
      <c r="J162" s="19"/>
      <c r="K162" s="19"/>
      <c r="L162" s="12"/>
      <c r="M162" s="12"/>
      <c r="N162" s="12"/>
      <c r="O162" s="12"/>
      <c r="P162" s="12"/>
      <c r="Q162" s="12"/>
      <c r="R162" s="12"/>
      <c r="S162" s="12"/>
      <c r="T162" s="12"/>
      <c r="U162" s="12"/>
      <c r="V162" s="12"/>
    </row>
    <row r="163" spans="1:22" ht="17" thickBot="1" x14ac:dyDescent="0.25">
      <c r="A163" s="265">
        <v>4</v>
      </c>
      <c r="B163" s="319" t="s">
        <v>365</v>
      </c>
      <c r="C163" s="475"/>
      <c r="D163" s="475"/>
      <c r="E163" s="475"/>
      <c r="F163" s="475"/>
      <c r="G163" s="475"/>
      <c r="H163" s="19"/>
      <c r="I163" s="19"/>
      <c r="J163" s="19"/>
      <c r="K163" s="19"/>
      <c r="L163" s="12"/>
      <c r="M163" s="12"/>
      <c r="N163" s="12"/>
      <c r="O163" s="12"/>
      <c r="P163" s="12"/>
      <c r="Q163" s="12"/>
      <c r="R163" s="12"/>
      <c r="S163" s="12"/>
      <c r="T163" s="12"/>
      <c r="U163" s="12"/>
      <c r="V163" s="12"/>
    </row>
    <row r="164" spans="1:22" ht="16" x14ac:dyDescent="0.2">
      <c r="A164" s="475"/>
      <c r="B164" s="475"/>
      <c r="C164" s="264"/>
      <c r="D164" s="475"/>
      <c r="E164" s="475"/>
      <c r="F164" s="475"/>
      <c r="G164" s="475"/>
      <c r="H164" s="19"/>
      <c r="I164" s="19"/>
      <c r="J164" s="19"/>
      <c r="K164" s="19"/>
      <c r="L164" s="12"/>
      <c r="M164" s="12"/>
      <c r="N164" s="12"/>
      <c r="O164" s="12"/>
      <c r="P164" s="12"/>
      <c r="Q164" s="12"/>
      <c r="R164" s="12"/>
      <c r="S164" s="12"/>
      <c r="T164" s="12"/>
      <c r="U164" s="12"/>
      <c r="V164" s="12"/>
    </row>
    <row r="165" spans="1:22" ht="17" thickBot="1" x14ac:dyDescent="0.25">
      <c r="A165" s="328"/>
      <c r="B165" s="329"/>
      <c r="C165" s="475"/>
      <c r="D165" s="475"/>
      <c r="E165" s="475"/>
      <c r="F165" s="475"/>
      <c r="G165" s="475"/>
      <c r="H165" s="19"/>
      <c r="I165" s="19"/>
      <c r="J165" s="19"/>
      <c r="K165" s="19"/>
      <c r="L165" s="12"/>
      <c r="M165" s="12"/>
      <c r="N165" s="12"/>
      <c r="O165" s="12"/>
      <c r="P165" s="12"/>
      <c r="Q165" s="12"/>
      <c r="R165" s="12"/>
      <c r="S165" s="12"/>
      <c r="T165" s="12"/>
      <c r="U165" s="12"/>
      <c r="V165" s="12"/>
    </row>
    <row r="166" spans="1:22" ht="17" thickBot="1" x14ac:dyDescent="0.25">
      <c r="A166" s="330"/>
      <c r="B166" s="295" t="s">
        <v>64</v>
      </c>
      <c r="C166" s="475"/>
      <c r="D166" s="475"/>
      <c r="E166" s="475"/>
      <c r="F166" s="475"/>
      <c r="G166" s="475"/>
      <c r="H166" s="19"/>
      <c r="I166" s="19"/>
      <c r="J166" s="19"/>
      <c r="K166" s="19"/>
      <c r="L166" s="12"/>
      <c r="M166" s="12"/>
      <c r="N166" s="12"/>
      <c r="O166" s="12"/>
      <c r="P166" s="12"/>
      <c r="Q166" s="12"/>
      <c r="R166" s="12"/>
      <c r="S166" s="12"/>
      <c r="T166" s="12"/>
      <c r="U166" s="12"/>
      <c r="V166" s="12"/>
    </row>
    <row r="167" spans="1:22" ht="17" thickBot="1" x14ac:dyDescent="0.25">
      <c r="A167" s="330"/>
      <c r="B167" s="330"/>
      <c r="C167" s="475"/>
      <c r="D167" s="19"/>
      <c r="E167" s="19"/>
      <c r="F167" s="19"/>
      <c r="G167" s="475"/>
      <c r="H167" s="19"/>
      <c r="I167" s="19"/>
      <c r="J167" s="19"/>
      <c r="K167" s="19"/>
      <c r="L167" s="12"/>
      <c r="M167" s="12"/>
      <c r="N167" s="12"/>
      <c r="O167" s="12"/>
      <c r="P167" s="12"/>
      <c r="Q167" s="12"/>
      <c r="R167" s="12"/>
      <c r="S167" s="12"/>
      <c r="T167" s="12"/>
      <c r="U167" s="12"/>
      <c r="V167" s="12"/>
    </row>
    <row r="168" spans="1:22" ht="17" thickBot="1" x14ac:dyDescent="0.25">
      <c r="A168" s="330"/>
      <c r="B168" s="331"/>
      <c r="C168" s="475"/>
      <c r="D168" s="475"/>
      <c r="E168" s="475"/>
      <c r="F168" s="475"/>
      <c r="G168" s="475"/>
      <c r="H168" s="19"/>
      <c r="I168" s="19"/>
      <c r="J168" s="19"/>
      <c r="K168" s="19"/>
      <c r="L168" s="12"/>
      <c r="M168" s="12"/>
      <c r="N168" s="12"/>
      <c r="O168" s="12"/>
      <c r="P168" s="12"/>
      <c r="Q168" s="12"/>
      <c r="R168" s="12"/>
      <c r="S168" s="12"/>
      <c r="T168" s="12"/>
      <c r="U168" s="12"/>
      <c r="V168" s="12"/>
    </row>
    <row r="169" spans="1:22" ht="17" thickBot="1" x14ac:dyDescent="0.25">
      <c r="A169" s="475"/>
      <c r="B169" s="475"/>
      <c r="C169" s="475"/>
      <c r="D169" s="475"/>
      <c r="E169" s="475"/>
      <c r="F169" s="475"/>
      <c r="G169" s="475"/>
      <c r="H169" s="19"/>
      <c r="I169" s="19"/>
      <c r="J169" s="19"/>
      <c r="K169" s="19"/>
      <c r="L169" s="12"/>
      <c r="M169" s="12"/>
      <c r="N169" s="12"/>
      <c r="O169" s="12"/>
      <c r="P169" s="12"/>
      <c r="Q169" s="12"/>
      <c r="R169" s="12"/>
      <c r="S169" s="12"/>
      <c r="T169" s="12"/>
      <c r="U169" s="12"/>
      <c r="V169" s="12"/>
    </row>
    <row r="170" spans="1:22" ht="43" thickBot="1" x14ac:dyDescent="0.25">
      <c r="A170" s="475"/>
      <c r="B170" s="332" t="s">
        <v>319</v>
      </c>
      <c r="C170" s="475"/>
      <c r="D170" s="332" t="s">
        <v>53</v>
      </c>
      <c r="F170" s="332" t="s">
        <v>66</v>
      </c>
      <c r="G170" s="333"/>
      <c r="H170" s="332" t="s">
        <v>67</v>
      </c>
      <c r="I170" s="19"/>
      <c r="J170" s="19"/>
      <c r="K170" s="19"/>
      <c r="L170" s="12"/>
      <c r="M170" s="12"/>
      <c r="N170" s="12"/>
      <c r="O170" s="12"/>
      <c r="P170" s="12"/>
      <c r="Q170" s="12"/>
      <c r="R170" s="12"/>
      <c r="S170" s="12"/>
      <c r="T170" s="12"/>
      <c r="U170" s="12"/>
      <c r="V170" s="12"/>
    </row>
    <row r="171" spans="1:22" ht="16" x14ac:dyDescent="0.2">
      <c r="A171" s="475"/>
      <c r="B171" s="475"/>
      <c r="C171" s="475"/>
      <c r="D171" s="19"/>
      <c r="F171" s="475"/>
      <c r="G171" s="475"/>
      <c r="H171" s="475"/>
      <c r="I171" s="19"/>
      <c r="J171" s="19"/>
      <c r="K171" s="19"/>
      <c r="L171" s="12"/>
      <c r="M171" s="12"/>
      <c r="N171" s="12"/>
      <c r="O171" s="12"/>
      <c r="P171" s="12"/>
      <c r="Q171" s="12"/>
      <c r="R171" s="12"/>
      <c r="S171" s="12"/>
      <c r="T171" s="12"/>
      <c r="U171" s="12"/>
      <c r="V171" s="12"/>
    </row>
    <row r="172" spans="1:22" ht="16" x14ac:dyDescent="0.2">
      <c r="A172" s="475"/>
      <c r="B172" s="380"/>
      <c r="C172" s="475"/>
      <c r="D172" s="381"/>
      <c r="F172" s="381"/>
      <c r="G172" s="374"/>
      <c r="H172" s="381"/>
      <c r="I172" s="19"/>
      <c r="J172" s="19"/>
      <c r="K172" s="19"/>
      <c r="L172" s="12"/>
      <c r="M172" s="12"/>
      <c r="N172" s="12"/>
      <c r="O172" s="12"/>
      <c r="P172" s="12"/>
      <c r="Q172" s="12"/>
      <c r="R172" s="12"/>
      <c r="S172" s="12"/>
      <c r="T172" s="12"/>
      <c r="U172" s="12"/>
      <c r="V172" s="12"/>
    </row>
    <row r="173" spans="1:22" ht="16" x14ac:dyDescent="0.2">
      <c r="A173" s="475"/>
      <c r="B173" s="380"/>
      <c r="C173" s="475"/>
      <c r="D173" s="381"/>
      <c r="F173" s="381"/>
      <c r="G173" s="374"/>
      <c r="H173" s="381"/>
      <c r="I173" s="19"/>
      <c r="J173" s="19"/>
      <c r="K173" s="19"/>
      <c r="L173" s="12"/>
      <c r="M173" s="12"/>
      <c r="N173" s="12"/>
      <c r="O173" s="12"/>
      <c r="P173" s="12"/>
      <c r="Q173" s="12"/>
      <c r="R173" s="12"/>
      <c r="S173" s="12"/>
      <c r="T173" s="12"/>
      <c r="U173" s="12"/>
      <c r="V173" s="12"/>
    </row>
    <row r="174" spans="1:22" ht="16" x14ac:dyDescent="0.2">
      <c r="A174" s="475"/>
      <c r="B174" s="380"/>
      <c r="C174" s="475"/>
      <c r="D174" s="381"/>
      <c r="F174" s="381"/>
      <c r="G174" s="374"/>
      <c r="H174" s="381"/>
      <c r="I174" s="19"/>
      <c r="J174" s="19"/>
      <c r="K174" s="19"/>
      <c r="L174" s="12"/>
      <c r="M174" s="12"/>
      <c r="N174" s="12"/>
      <c r="O174" s="12"/>
      <c r="P174" s="12"/>
      <c r="Q174" s="12"/>
      <c r="R174" s="12"/>
      <c r="S174" s="12"/>
      <c r="T174" s="12"/>
      <c r="U174" s="12"/>
      <c r="V174" s="12"/>
    </row>
    <row r="175" spans="1:22" ht="16" x14ac:dyDescent="0.2">
      <c r="A175" s="475"/>
      <c r="B175" s="380"/>
      <c r="C175" s="475"/>
      <c r="D175" s="381"/>
      <c r="F175" s="381"/>
      <c r="G175" s="374"/>
      <c r="H175" s="381"/>
      <c r="I175" s="19"/>
      <c r="J175" s="19"/>
      <c r="K175" s="19"/>
      <c r="L175" s="12"/>
      <c r="M175" s="12"/>
      <c r="N175" s="12"/>
      <c r="O175" s="12"/>
      <c r="P175" s="12"/>
      <c r="Q175" s="12"/>
      <c r="R175" s="12"/>
      <c r="S175" s="12"/>
      <c r="T175" s="12"/>
      <c r="U175" s="12"/>
      <c r="V175" s="12"/>
    </row>
    <row r="176" spans="1:22" ht="16" x14ac:dyDescent="0.2">
      <c r="A176" s="475"/>
      <c r="B176" s="380"/>
      <c r="C176" s="475"/>
      <c r="D176" s="381"/>
      <c r="F176" s="381"/>
      <c r="G176" s="374"/>
      <c r="H176" s="381"/>
      <c r="I176" s="19"/>
      <c r="J176" s="19"/>
      <c r="K176" s="19"/>
      <c r="L176" s="12"/>
      <c r="M176" s="12"/>
      <c r="N176" s="12"/>
      <c r="O176" s="12"/>
      <c r="P176" s="12"/>
      <c r="Q176" s="12"/>
      <c r="R176" s="12"/>
      <c r="S176" s="12"/>
      <c r="T176" s="12"/>
      <c r="U176" s="12"/>
      <c r="V176" s="12"/>
    </row>
    <row r="177" spans="1:22" ht="16" x14ac:dyDescent="0.2">
      <c r="A177" s="475"/>
      <c r="B177" s="475"/>
      <c r="C177" s="475"/>
      <c r="D177" s="475"/>
      <c r="E177" s="475"/>
      <c r="F177" s="475"/>
      <c r="G177" s="475"/>
      <c r="H177" s="19"/>
      <c r="I177" s="19"/>
      <c r="J177" s="19"/>
      <c r="K177" s="19"/>
      <c r="L177" s="12"/>
      <c r="M177" s="12"/>
      <c r="N177" s="12"/>
      <c r="O177" s="12"/>
      <c r="P177" s="12"/>
      <c r="Q177" s="12"/>
      <c r="R177" s="12"/>
      <c r="S177" s="12"/>
      <c r="T177" s="12"/>
      <c r="U177" s="12"/>
      <c r="V177" s="12"/>
    </row>
    <row r="178" spans="1:22" ht="16" x14ac:dyDescent="0.2">
      <c r="A178" s="475"/>
      <c r="B178" s="475"/>
      <c r="C178" s="475"/>
      <c r="D178" s="475"/>
      <c r="E178" s="475"/>
      <c r="F178" s="475"/>
      <c r="G178" s="475"/>
      <c r="H178" s="19"/>
      <c r="I178" s="19"/>
      <c r="J178" s="19"/>
      <c r="K178" s="19"/>
      <c r="L178" s="12"/>
      <c r="M178" s="12"/>
      <c r="N178" s="12"/>
      <c r="O178" s="12"/>
      <c r="P178" s="12"/>
      <c r="Q178" s="12"/>
      <c r="R178" s="12"/>
      <c r="S178" s="12"/>
      <c r="T178" s="12"/>
      <c r="U178" s="12"/>
      <c r="V178" s="12"/>
    </row>
    <row r="179" spans="1:22" ht="16" x14ac:dyDescent="0.2">
      <c r="A179" s="475"/>
      <c r="B179" s="475"/>
      <c r="C179" s="475"/>
      <c r="D179" s="475"/>
      <c r="E179" s="475"/>
      <c r="F179" s="475"/>
      <c r="G179" s="475"/>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41" t="s">
        <v>74</v>
      </c>
      <c r="C181" s="542"/>
      <c r="D181" s="542"/>
      <c r="E181" s="542"/>
      <c r="F181" s="542"/>
      <c r="G181" s="543"/>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3" customHeight="1" thickBot="1" x14ac:dyDescent="0.25">
      <c r="A183" s="265">
        <v>1</v>
      </c>
      <c r="B183" s="319" t="s">
        <v>268</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75"/>
      <c r="B184" s="334"/>
      <c r="C184" s="19"/>
      <c r="D184" s="19"/>
      <c r="E184" s="19"/>
      <c r="F184" s="19"/>
      <c r="G184" s="19"/>
      <c r="H184" s="19"/>
      <c r="I184" s="19"/>
      <c r="J184" s="19"/>
      <c r="K184" s="19"/>
      <c r="L184" s="12"/>
      <c r="M184" s="12"/>
      <c r="N184" s="12"/>
      <c r="O184" s="12"/>
      <c r="P184" s="12"/>
      <c r="Q184" s="12"/>
      <c r="R184" s="12"/>
      <c r="S184" s="12"/>
      <c r="T184" s="12"/>
      <c r="U184" s="12"/>
      <c r="V184" s="12"/>
    </row>
    <row r="185" spans="1:22" ht="67.5" customHeight="1" thickBot="1" x14ac:dyDescent="0.25">
      <c r="A185" s="265">
        <v>2</v>
      </c>
      <c r="B185" s="320" t="s">
        <v>267</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75"/>
      <c r="B186" s="335"/>
      <c r="C186" s="19"/>
      <c r="D186" s="19"/>
      <c r="E186" s="19"/>
      <c r="F186" s="19"/>
      <c r="G186" s="19"/>
      <c r="H186" s="19"/>
      <c r="I186" s="19"/>
      <c r="J186" s="19"/>
      <c r="K186" s="19"/>
      <c r="L186" s="12"/>
      <c r="M186" s="12"/>
      <c r="N186" s="12"/>
      <c r="O186" s="12"/>
      <c r="P186" s="12"/>
      <c r="Q186" s="12"/>
      <c r="R186" s="12"/>
      <c r="S186" s="12"/>
      <c r="T186" s="12"/>
      <c r="U186" s="12"/>
      <c r="V186" s="12"/>
    </row>
    <row r="187" spans="1:22" ht="77.25" customHeight="1" thickBot="1" x14ac:dyDescent="0.25">
      <c r="A187" s="265">
        <v>3</v>
      </c>
      <c r="B187" s="320" t="s">
        <v>361</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75"/>
      <c r="B188" s="475"/>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75"/>
      <c r="B189" s="336" t="s">
        <v>75</v>
      </c>
      <c r="C189" s="264"/>
      <c r="D189" s="264"/>
      <c r="E189" s="475"/>
      <c r="F189" s="19"/>
      <c r="G189" s="19"/>
      <c r="H189" s="19"/>
      <c r="I189" s="19"/>
      <c r="J189" s="19"/>
      <c r="K189" s="19"/>
      <c r="L189" s="12"/>
      <c r="M189" s="12"/>
      <c r="N189" s="12"/>
      <c r="O189" s="12"/>
      <c r="P189" s="12"/>
      <c r="Q189" s="12"/>
      <c r="R189" s="12"/>
      <c r="S189" s="12"/>
      <c r="T189" s="12"/>
      <c r="U189" s="12"/>
      <c r="V189" s="12"/>
    </row>
    <row r="190" spans="1:22" ht="16" x14ac:dyDescent="0.2">
      <c r="A190" s="475"/>
      <c r="B190" s="282" t="s">
        <v>76</v>
      </c>
      <c r="C190" s="264"/>
      <c r="D190" s="264"/>
      <c r="E190" s="475"/>
      <c r="F190" s="19"/>
      <c r="G190" s="19"/>
      <c r="H190" s="19"/>
      <c r="I190" s="19"/>
      <c r="J190" s="19"/>
      <c r="K190" s="19"/>
      <c r="L190" s="12"/>
      <c r="M190" s="12"/>
      <c r="N190" s="12"/>
      <c r="O190" s="12"/>
      <c r="P190" s="12"/>
      <c r="Q190" s="12"/>
      <c r="R190" s="12"/>
      <c r="S190" s="12"/>
      <c r="T190" s="12"/>
      <c r="U190" s="12"/>
      <c r="V190" s="12"/>
    </row>
    <row r="191" spans="1:22" ht="16" x14ac:dyDescent="0.2">
      <c r="A191" s="475"/>
      <c r="B191" s="264"/>
      <c r="C191" s="264"/>
      <c r="D191" s="264"/>
      <c r="E191" s="475"/>
      <c r="F191" s="19"/>
      <c r="G191" s="19"/>
      <c r="H191" s="19"/>
      <c r="I191" s="19"/>
      <c r="J191" s="19"/>
      <c r="K191" s="19"/>
      <c r="L191" s="12"/>
      <c r="M191" s="12"/>
      <c r="N191" s="12"/>
      <c r="O191" s="12"/>
      <c r="P191" s="12"/>
      <c r="Q191" s="12"/>
      <c r="R191" s="12"/>
      <c r="S191" s="12"/>
      <c r="T191" s="12"/>
      <c r="U191" s="12"/>
      <c r="V191" s="12"/>
    </row>
    <row r="192" spans="1:22" ht="16" x14ac:dyDescent="0.2">
      <c r="A192" s="475"/>
      <c r="B192" s="336" t="s">
        <v>77</v>
      </c>
      <c r="C192" s="264"/>
      <c r="D192" s="264"/>
      <c r="E192" s="475"/>
      <c r="F192" s="19"/>
      <c r="G192" s="19"/>
      <c r="H192" s="19"/>
      <c r="I192" s="19"/>
      <c r="J192" s="19"/>
      <c r="K192" s="19"/>
      <c r="L192" s="12"/>
      <c r="M192" s="12"/>
      <c r="N192" s="12"/>
      <c r="O192" s="12"/>
      <c r="P192" s="12"/>
      <c r="Q192" s="12"/>
      <c r="R192" s="12"/>
      <c r="S192" s="12"/>
      <c r="T192" s="12"/>
      <c r="U192" s="12"/>
      <c r="V192" s="12"/>
    </row>
    <row r="193" spans="1:22" ht="16" x14ac:dyDescent="0.2">
      <c r="A193" s="475"/>
      <c r="B193" s="282" t="s">
        <v>78</v>
      </c>
      <c r="C193" s="264"/>
      <c r="D193" s="264"/>
      <c r="E193" s="475"/>
      <c r="F193" s="19"/>
      <c r="G193" s="19"/>
      <c r="H193" s="19"/>
      <c r="I193" s="19"/>
      <c r="J193" s="19"/>
      <c r="K193" s="19"/>
      <c r="L193" s="12"/>
      <c r="M193" s="12"/>
      <c r="N193" s="12"/>
      <c r="O193" s="12"/>
      <c r="P193" s="12"/>
      <c r="Q193" s="12"/>
      <c r="R193" s="12"/>
      <c r="S193" s="12"/>
      <c r="T193" s="12"/>
      <c r="U193" s="12"/>
      <c r="V193" s="12"/>
    </row>
    <row r="194" spans="1:22" ht="17" thickBot="1" x14ac:dyDescent="0.25">
      <c r="A194" s="475"/>
      <c r="B194" s="264"/>
      <c r="C194" s="264"/>
      <c r="D194" s="264"/>
      <c r="E194" s="475"/>
      <c r="F194" s="19"/>
      <c r="G194" s="19"/>
      <c r="H194" s="19"/>
      <c r="I194" s="19"/>
      <c r="J194" s="19"/>
      <c r="K194" s="19"/>
      <c r="L194" s="12"/>
      <c r="M194" s="12"/>
      <c r="N194" s="12"/>
      <c r="O194" s="12"/>
      <c r="P194" s="12"/>
      <c r="Q194" s="12"/>
      <c r="R194" s="12"/>
      <c r="S194" s="12"/>
      <c r="T194" s="12"/>
      <c r="U194" s="12"/>
      <c r="V194" s="12"/>
    </row>
    <row r="195" spans="1:22" ht="17" thickBot="1" x14ac:dyDescent="0.25">
      <c r="A195" s="475"/>
      <c r="B195" s="295" t="s">
        <v>64</v>
      </c>
      <c r="C195" s="264"/>
      <c r="D195" s="270"/>
      <c r="E195" s="475"/>
      <c r="F195" s="19"/>
      <c r="G195" s="19"/>
      <c r="H195" s="19"/>
      <c r="I195" s="19"/>
      <c r="J195" s="19"/>
      <c r="K195" s="19"/>
      <c r="L195" s="12"/>
      <c r="M195" s="12"/>
      <c r="N195" s="12"/>
      <c r="O195" s="12"/>
      <c r="P195" s="12"/>
      <c r="Q195" s="12"/>
      <c r="R195" s="12"/>
      <c r="S195" s="12"/>
      <c r="T195" s="12"/>
      <c r="U195" s="12"/>
      <c r="V195" s="12"/>
    </row>
    <row r="196" spans="1:22" ht="17" thickBot="1" x14ac:dyDescent="0.25">
      <c r="A196" s="475"/>
      <c r="B196" s="330"/>
      <c r="C196" s="270"/>
      <c r="D196" s="270"/>
      <c r="E196" s="475"/>
      <c r="F196" s="19"/>
      <c r="G196" s="19"/>
      <c r="H196" s="19"/>
      <c r="I196" s="19"/>
      <c r="J196" s="19"/>
      <c r="K196" s="19"/>
      <c r="L196" s="12"/>
      <c r="M196" s="12"/>
      <c r="N196" s="12"/>
      <c r="O196" s="12"/>
      <c r="P196" s="12"/>
      <c r="Q196" s="12"/>
      <c r="R196" s="12"/>
      <c r="S196" s="12"/>
      <c r="T196" s="12"/>
      <c r="U196" s="12"/>
      <c r="V196" s="12"/>
    </row>
    <row r="197" spans="1:22" ht="17" thickBot="1" x14ac:dyDescent="0.25">
      <c r="A197" s="475"/>
      <c r="B197" s="331"/>
      <c r="C197" s="270"/>
      <c r="D197" s="270"/>
      <c r="E197" s="475"/>
      <c r="F197" s="19"/>
      <c r="G197" s="19"/>
      <c r="H197" s="19"/>
      <c r="I197" s="19"/>
      <c r="J197" s="19"/>
      <c r="K197" s="19"/>
      <c r="L197" s="12"/>
      <c r="M197" s="12"/>
      <c r="N197" s="12"/>
      <c r="O197" s="12"/>
      <c r="P197" s="12"/>
      <c r="Q197" s="12"/>
      <c r="R197" s="12"/>
      <c r="S197" s="12"/>
      <c r="T197" s="12"/>
      <c r="U197" s="12"/>
      <c r="V197" s="12"/>
    </row>
    <row r="198" spans="1:22" ht="17" thickBot="1" x14ac:dyDescent="0.25">
      <c r="A198" s="475"/>
      <c r="B198" s="270"/>
      <c r="C198" s="270"/>
      <c r="D198" s="270"/>
      <c r="E198" s="475"/>
      <c r="F198" s="19"/>
      <c r="G198" s="19"/>
      <c r="H198" s="19"/>
      <c r="I198" s="19"/>
      <c r="J198" s="19"/>
      <c r="K198" s="19"/>
      <c r="L198" s="12"/>
      <c r="M198" s="12"/>
      <c r="N198" s="12"/>
      <c r="O198" s="12"/>
      <c r="P198" s="12"/>
      <c r="Q198" s="12"/>
      <c r="R198" s="12"/>
      <c r="S198" s="12"/>
      <c r="T198" s="12"/>
      <c r="U198" s="12"/>
      <c r="V198" s="12"/>
    </row>
    <row r="199" spans="1:22" ht="17" thickBot="1" x14ac:dyDescent="0.25">
      <c r="A199" s="475"/>
      <c r="B199" s="270"/>
      <c r="C199" s="270"/>
      <c r="D199" s="263" t="s">
        <v>79</v>
      </c>
      <c r="E199" s="475"/>
      <c r="F199" s="19"/>
      <c r="G199" s="19"/>
      <c r="H199" s="19"/>
      <c r="I199" s="19"/>
      <c r="J199" s="19"/>
      <c r="K199" s="19"/>
      <c r="L199" s="12"/>
      <c r="M199" s="12"/>
      <c r="N199" s="12"/>
      <c r="O199" s="12"/>
      <c r="P199" s="12"/>
      <c r="Q199" s="12"/>
      <c r="R199" s="12"/>
      <c r="S199" s="12"/>
      <c r="T199" s="12"/>
      <c r="U199" s="12"/>
      <c r="V199" s="12"/>
    </row>
    <row r="200" spans="1:22" ht="17" thickBot="1" x14ac:dyDescent="0.25">
      <c r="A200" s="475"/>
      <c r="B200" s="337" t="s">
        <v>80</v>
      </c>
      <c r="C200" s="264"/>
      <c r="D200" s="264"/>
      <c r="E200" s="475"/>
      <c r="F200" s="19"/>
      <c r="G200" s="19"/>
      <c r="H200" s="19"/>
      <c r="I200" s="19"/>
      <c r="J200" s="19"/>
      <c r="K200" s="19"/>
      <c r="L200" s="12"/>
      <c r="M200" s="12"/>
      <c r="N200" s="12"/>
      <c r="O200" s="12"/>
      <c r="P200" s="12"/>
      <c r="Q200" s="12"/>
      <c r="R200" s="12"/>
      <c r="S200" s="12"/>
      <c r="T200" s="12"/>
      <c r="U200" s="12"/>
      <c r="V200" s="12"/>
    </row>
    <row r="201" spans="1:22" ht="17" thickBot="1" x14ac:dyDescent="0.25">
      <c r="A201" s="475"/>
      <c r="B201" s="338" t="s">
        <v>81</v>
      </c>
      <c r="C201" s="335"/>
      <c r="D201" s="339"/>
      <c r="E201" s="475"/>
      <c r="F201" s="19"/>
      <c r="G201" s="19"/>
      <c r="H201" s="19"/>
      <c r="I201" s="19"/>
      <c r="J201" s="19"/>
      <c r="K201" s="19"/>
      <c r="L201" s="12"/>
      <c r="M201" s="12"/>
      <c r="N201" s="12"/>
      <c r="O201" s="12"/>
      <c r="P201" s="12"/>
      <c r="Q201" s="12"/>
      <c r="R201" s="12"/>
      <c r="S201" s="12"/>
      <c r="T201" s="12"/>
      <c r="U201" s="12"/>
      <c r="V201" s="12"/>
    </row>
    <row r="202" spans="1:22" ht="17" thickBot="1" x14ac:dyDescent="0.25">
      <c r="A202" s="475"/>
      <c r="B202" s="340" t="s">
        <v>82</v>
      </c>
      <c r="C202" s="335"/>
      <c r="D202" s="339"/>
      <c r="E202" s="475"/>
      <c r="F202" s="19"/>
      <c r="G202" s="19"/>
      <c r="H202" s="19"/>
      <c r="I202" s="19"/>
      <c r="J202" s="19"/>
      <c r="K202" s="19"/>
      <c r="L202" s="12"/>
      <c r="M202" s="12"/>
      <c r="N202" s="12"/>
      <c r="O202" s="12"/>
      <c r="P202" s="12"/>
      <c r="Q202" s="12"/>
      <c r="R202" s="12"/>
      <c r="S202" s="12"/>
      <c r="T202" s="12"/>
      <c r="U202" s="12"/>
      <c r="V202" s="12"/>
    </row>
    <row r="203" spans="1:22" ht="17" thickBot="1" x14ac:dyDescent="0.25">
      <c r="A203" s="475"/>
      <c r="B203" s="340" t="s">
        <v>83</v>
      </c>
      <c r="C203" s="335"/>
      <c r="D203" s="339"/>
      <c r="E203" s="475"/>
      <c r="F203" s="19"/>
      <c r="G203" s="19"/>
      <c r="H203" s="19"/>
      <c r="I203" s="19"/>
      <c r="J203" s="19"/>
      <c r="K203" s="19"/>
      <c r="L203" s="12"/>
      <c r="M203" s="12"/>
      <c r="N203" s="12"/>
      <c r="O203" s="12"/>
      <c r="P203" s="12"/>
      <c r="Q203" s="12"/>
      <c r="R203" s="12"/>
      <c r="S203" s="12"/>
      <c r="T203" s="12"/>
      <c r="U203" s="12"/>
      <c r="V203" s="12"/>
    </row>
    <row r="204" spans="1:22" ht="17" thickBot="1" x14ac:dyDescent="0.25">
      <c r="A204" s="475"/>
      <c r="B204" s="340" t="s">
        <v>84</v>
      </c>
      <c r="C204" s="335"/>
      <c r="D204" s="339"/>
      <c r="E204" s="475"/>
      <c r="F204" s="19"/>
      <c r="G204" s="19"/>
      <c r="H204" s="19"/>
      <c r="I204" s="19"/>
      <c r="J204" s="19"/>
      <c r="K204" s="19"/>
      <c r="L204" s="12"/>
      <c r="M204" s="12"/>
      <c r="N204" s="12"/>
      <c r="O204" s="12"/>
      <c r="P204" s="12"/>
      <c r="Q204" s="12"/>
      <c r="R204" s="12"/>
      <c r="S204" s="12"/>
      <c r="T204" s="12"/>
      <c r="U204" s="12"/>
      <c r="V204" s="12"/>
    </row>
    <row r="205" spans="1:22" ht="17" thickBot="1" x14ac:dyDescent="0.25">
      <c r="A205" s="475"/>
      <c r="B205" s="341" t="s">
        <v>85</v>
      </c>
      <c r="C205" s="335"/>
      <c r="D205" s="339"/>
      <c r="E205" s="475"/>
      <c r="F205" s="19"/>
      <c r="G205" s="19"/>
      <c r="H205" s="19"/>
      <c r="I205" s="19"/>
      <c r="J205" s="19"/>
      <c r="K205" s="19"/>
      <c r="L205" s="12"/>
      <c r="M205" s="12"/>
      <c r="N205" s="12"/>
      <c r="O205" s="12"/>
      <c r="P205" s="12"/>
      <c r="Q205" s="12"/>
      <c r="R205" s="12"/>
      <c r="S205" s="12"/>
      <c r="T205" s="12"/>
      <c r="U205" s="12"/>
      <c r="V205" s="12"/>
    </row>
    <row r="206" spans="1:22" ht="16" x14ac:dyDescent="0.2">
      <c r="A206" s="475"/>
      <c r="B206" s="264"/>
      <c r="C206" s="264"/>
      <c r="D206" s="264"/>
      <c r="E206" s="475"/>
      <c r="F206" s="19"/>
      <c r="G206" s="19"/>
      <c r="H206" s="19"/>
      <c r="I206" s="19"/>
      <c r="J206" s="19"/>
      <c r="K206" s="19"/>
      <c r="L206" s="12"/>
      <c r="M206" s="12"/>
      <c r="N206" s="12"/>
      <c r="O206" s="12"/>
      <c r="P206" s="12"/>
      <c r="Q206" s="12"/>
      <c r="R206" s="12"/>
      <c r="S206" s="12"/>
      <c r="T206" s="12"/>
      <c r="U206" s="12"/>
      <c r="V206" s="12"/>
    </row>
    <row r="207" spans="1:22" ht="17" thickBot="1" x14ac:dyDescent="0.25">
      <c r="A207" s="475"/>
      <c r="B207" s="342" t="s">
        <v>86</v>
      </c>
      <c r="C207" s="264"/>
      <c r="D207" s="264"/>
      <c r="E207" s="475"/>
      <c r="F207" s="19"/>
      <c r="G207" s="19"/>
      <c r="H207" s="19"/>
      <c r="I207" s="19"/>
      <c r="J207" s="19"/>
      <c r="K207" s="19"/>
      <c r="L207" s="12"/>
      <c r="M207" s="12"/>
      <c r="N207" s="12"/>
      <c r="O207" s="12"/>
      <c r="P207" s="12"/>
      <c r="Q207" s="12"/>
      <c r="R207" s="12"/>
      <c r="S207" s="12"/>
      <c r="T207" s="12"/>
      <c r="U207" s="12"/>
      <c r="V207" s="12"/>
    </row>
    <row r="208" spans="1:22" ht="17" thickBot="1" x14ac:dyDescent="0.25">
      <c r="A208" s="475"/>
      <c r="B208" s="338" t="s">
        <v>87</v>
      </c>
      <c r="C208" s="335"/>
      <c r="D208" s="339"/>
      <c r="E208" s="475"/>
      <c r="F208" s="19"/>
      <c r="G208" s="19"/>
      <c r="H208" s="19"/>
      <c r="I208" s="19"/>
      <c r="J208" s="19"/>
      <c r="K208" s="19"/>
      <c r="L208" s="12"/>
      <c r="M208" s="12"/>
      <c r="N208" s="12"/>
      <c r="O208" s="12"/>
      <c r="P208" s="12"/>
      <c r="Q208" s="12"/>
      <c r="R208" s="12"/>
      <c r="S208" s="12"/>
      <c r="T208" s="12"/>
      <c r="U208" s="12"/>
      <c r="V208" s="12"/>
    </row>
    <row r="209" spans="1:22" ht="17" thickBot="1" x14ac:dyDescent="0.25">
      <c r="A209" s="475"/>
      <c r="B209" s="340" t="s">
        <v>88</v>
      </c>
      <c r="C209" s="335"/>
      <c r="D209" s="339"/>
      <c r="E209" s="475"/>
      <c r="F209" s="19"/>
      <c r="G209" s="19"/>
      <c r="H209" s="19"/>
      <c r="I209" s="19"/>
      <c r="J209" s="19"/>
      <c r="K209" s="19"/>
      <c r="L209" s="12"/>
      <c r="M209" s="12"/>
      <c r="N209" s="12"/>
      <c r="O209" s="12"/>
      <c r="P209" s="12"/>
      <c r="Q209" s="12"/>
      <c r="R209" s="12"/>
      <c r="S209" s="12"/>
      <c r="T209" s="12"/>
      <c r="U209" s="12"/>
      <c r="V209" s="12"/>
    </row>
    <row r="210" spans="1:22" ht="17" thickBot="1" x14ac:dyDescent="0.25">
      <c r="A210" s="475"/>
      <c r="B210" s="340" t="s">
        <v>89</v>
      </c>
      <c r="C210" s="335"/>
      <c r="D210" s="339"/>
      <c r="E210" s="475"/>
      <c r="F210" s="19"/>
      <c r="G210" s="19"/>
      <c r="H210" s="19"/>
      <c r="I210" s="19"/>
      <c r="J210" s="19"/>
      <c r="K210" s="19"/>
      <c r="L210" s="12"/>
      <c r="M210" s="12"/>
      <c r="N210" s="12"/>
      <c r="O210" s="12"/>
      <c r="P210" s="12"/>
      <c r="Q210" s="12"/>
      <c r="R210" s="12"/>
      <c r="S210" s="12"/>
      <c r="T210" s="12"/>
      <c r="U210" s="12"/>
      <c r="V210" s="12"/>
    </row>
    <row r="211" spans="1:22" ht="17" thickBot="1" x14ac:dyDescent="0.25">
      <c r="A211" s="475"/>
      <c r="B211" s="340" t="s">
        <v>90</v>
      </c>
      <c r="C211" s="264"/>
      <c r="D211" s="339"/>
      <c r="E211" s="475"/>
      <c r="F211" s="19"/>
      <c r="G211" s="19"/>
      <c r="H211" s="19"/>
      <c r="I211" s="19"/>
      <c r="J211" s="19"/>
      <c r="K211" s="19"/>
      <c r="L211" s="12"/>
      <c r="M211" s="12"/>
      <c r="N211" s="12"/>
      <c r="O211" s="12"/>
      <c r="P211" s="12"/>
      <c r="Q211" s="12"/>
      <c r="R211" s="12"/>
      <c r="S211" s="12"/>
      <c r="T211" s="12"/>
      <c r="U211" s="12"/>
      <c r="V211" s="12"/>
    </row>
    <row r="212" spans="1:22" ht="17" thickBot="1" x14ac:dyDescent="0.25">
      <c r="A212" s="475"/>
      <c r="B212" s="341" t="s">
        <v>91</v>
      </c>
      <c r="C212" s="264"/>
      <c r="D212" s="339"/>
      <c r="E212" s="475"/>
      <c r="F212" s="19"/>
      <c r="G212" s="19"/>
      <c r="H212" s="19"/>
      <c r="I212" s="19"/>
      <c r="J212" s="19"/>
      <c r="K212" s="19"/>
      <c r="L212" s="12"/>
      <c r="M212" s="12"/>
      <c r="N212" s="12"/>
      <c r="O212" s="12"/>
      <c r="P212" s="12"/>
      <c r="Q212" s="12"/>
      <c r="R212" s="12"/>
      <c r="S212" s="12"/>
      <c r="T212" s="12"/>
      <c r="U212" s="12"/>
      <c r="V212" s="12"/>
    </row>
    <row r="213" spans="1:22" ht="16" x14ac:dyDescent="0.2">
      <c r="A213" s="475"/>
      <c r="B213" s="264"/>
      <c r="C213" s="264"/>
      <c r="D213" s="264"/>
      <c r="E213" s="475"/>
      <c r="F213" s="19"/>
      <c r="G213" s="19"/>
      <c r="H213" s="19"/>
      <c r="I213" s="19"/>
      <c r="J213" s="19"/>
      <c r="K213" s="19"/>
      <c r="L213" s="12"/>
      <c r="M213" s="12"/>
      <c r="N213" s="12"/>
      <c r="O213" s="12"/>
      <c r="P213" s="12"/>
      <c r="Q213" s="12"/>
      <c r="R213" s="12"/>
      <c r="S213" s="12"/>
      <c r="T213" s="12"/>
      <c r="U213" s="12"/>
      <c r="V213" s="12"/>
    </row>
    <row r="214" spans="1:22" ht="17" thickBot="1" x14ac:dyDescent="0.25">
      <c r="A214" s="475"/>
      <c r="B214" s="264"/>
      <c r="C214" s="264"/>
      <c r="D214" s="264"/>
      <c r="E214" s="475"/>
      <c r="F214" s="19"/>
      <c r="G214" s="19"/>
      <c r="H214" s="19"/>
      <c r="I214" s="19"/>
      <c r="J214" s="19"/>
      <c r="K214" s="19"/>
      <c r="L214" s="12"/>
      <c r="M214" s="12"/>
      <c r="N214" s="12"/>
      <c r="O214" s="12"/>
      <c r="P214" s="12"/>
      <c r="Q214" s="12"/>
      <c r="R214" s="12"/>
      <c r="S214" s="12"/>
      <c r="T214" s="12"/>
      <c r="U214" s="12"/>
      <c r="V214" s="12"/>
    </row>
    <row r="215" spans="1:22" ht="17" thickBot="1" x14ac:dyDescent="0.25">
      <c r="A215" s="475"/>
      <c r="B215" s="264"/>
      <c r="C215" s="264"/>
      <c r="D215" s="263" t="s">
        <v>79</v>
      </c>
      <c r="E215" s="475"/>
      <c r="F215" s="19"/>
      <c r="G215" s="19"/>
      <c r="H215" s="19"/>
      <c r="I215" s="19"/>
      <c r="J215" s="19"/>
      <c r="K215" s="19"/>
      <c r="L215" s="12"/>
      <c r="M215" s="12"/>
      <c r="N215" s="12"/>
      <c r="O215" s="12"/>
      <c r="P215" s="12"/>
      <c r="Q215" s="12"/>
      <c r="R215" s="12"/>
      <c r="S215" s="12"/>
      <c r="T215" s="12"/>
      <c r="U215" s="12"/>
      <c r="V215" s="12"/>
    </row>
    <row r="216" spans="1:22" ht="17" thickBot="1" x14ac:dyDescent="0.25">
      <c r="A216" s="475"/>
      <c r="B216" s="342" t="s">
        <v>92</v>
      </c>
      <c r="C216" s="264"/>
      <c r="D216" s="264"/>
      <c r="E216" s="475"/>
      <c r="F216" s="19"/>
      <c r="G216" s="19"/>
      <c r="H216" s="19"/>
      <c r="I216" s="19"/>
      <c r="J216" s="19"/>
      <c r="K216" s="19"/>
      <c r="L216" s="12"/>
      <c r="M216" s="12"/>
      <c r="N216" s="12"/>
      <c r="O216" s="12"/>
      <c r="P216" s="12"/>
      <c r="Q216" s="12"/>
      <c r="R216" s="12"/>
      <c r="S216" s="12"/>
      <c r="T216" s="12"/>
      <c r="U216" s="12"/>
      <c r="V216" s="12"/>
    </row>
    <row r="217" spans="1:22" ht="17" thickBot="1" x14ac:dyDescent="0.25">
      <c r="A217" s="475"/>
      <c r="B217" s="338" t="s">
        <v>36</v>
      </c>
      <c r="C217" s="264"/>
      <c r="D217" s="339"/>
      <c r="E217" s="475"/>
      <c r="F217" s="19"/>
      <c r="G217" s="19"/>
      <c r="H217" s="19"/>
      <c r="I217" s="19"/>
      <c r="J217" s="19"/>
      <c r="K217" s="19"/>
      <c r="L217" s="12"/>
      <c r="M217" s="12"/>
      <c r="N217" s="12"/>
      <c r="O217" s="12"/>
      <c r="P217" s="12"/>
      <c r="Q217" s="12"/>
      <c r="R217" s="12"/>
      <c r="S217" s="12"/>
      <c r="T217" s="12"/>
      <c r="U217" s="12"/>
      <c r="V217" s="12"/>
    </row>
    <row r="218" spans="1:22" ht="17" thickBot="1" x14ac:dyDescent="0.25">
      <c r="A218" s="475"/>
      <c r="B218" s="340" t="s">
        <v>37</v>
      </c>
      <c r="C218" s="264"/>
      <c r="D218" s="339"/>
      <c r="E218" s="475"/>
      <c r="F218" s="19"/>
      <c r="G218" s="19"/>
      <c r="H218" s="19"/>
      <c r="I218" s="19"/>
      <c r="J218" s="19"/>
      <c r="K218" s="19"/>
      <c r="L218" s="12"/>
      <c r="M218" s="12"/>
      <c r="N218" s="12"/>
      <c r="O218" s="12"/>
      <c r="P218" s="12"/>
      <c r="Q218" s="12"/>
      <c r="R218" s="12"/>
      <c r="S218" s="12"/>
      <c r="T218" s="12"/>
      <c r="U218" s="12"/>
      <c r="V218" s="12"/>
    </row>
    <row r="219" spans="1:22" ht="17" thickBot="1" x14ac:dyDescent="0.25">
      <c r="A219" s="475"/>
      <c r="B219" s="340" t="s">
        <v>35</v>
      </c>
      <c r="C219" s="264"/>
      <c r="D219" s="339"/>
      <c r="E219" s="475"/>
      <c r="F219" s="19"/>
      <c r="G219" s="19"/>
      <c r="H219" s="19"/>
      <c r="I219" s="19"/>
      <c r="J219" s="19"/>
      <c r="K219" s="19"/>
      <c r="L219" s="12"/>
      <c r="M219" s="12"/>
      <c r="N219" s="12"/>
      <c r="O219" s="12"/>
      <c r="P219" s="12"/>
      <c r="Q219" s="12"/>
      <c r="R219" s="12"/>
      <c r="S219" s="12"/>
      <c r="T219" s="12"/>
      <c r="U219" s="12"/>
      <c r="V219" s="12"/>
    </row>
    <row r="220" spans="1:22" ht="17" thickBot="1" x14ac:dyDescent="0.25">
      <c r="A220" s="475"/>
      <c r="B220" s="340" t="s">
        <v>93</v>
      </c>
      <c r="C220" s="264"/>
      <c r="D220" s="339"/>
      <c r="E220" s="475"/>
      <c r="F220" s="19"/>
      <c r="G220" s="19"/>
      <c r="H220" s="19"/>
      <c r="I220" s="19"/>
      <c r="J220" s="19"/>
      <c r="K220" s="19"/>
      <c r="L220" s="12"/>
      <c r="M220" s="12"/>
      <c r="N220" s="12"/>
      <c r="O220" s="12"/>
      <c r="P220" s="12"/>
      <c r="Q220" s="12"/>
      <c r="R220" s="12"/>
      <c r="S220" s="12"/>
      <c r="T220" s="12"/>
      <c r="U220" s="12"/>
      <c r="V220" s="12"/>
    </row>
    <row r="221" spans="1:22" ht="17" thickBot="1" x14ac:dyDescent="0.25">
      <c r="A221" s="475"/>
      <c r="B221" s="341" t="s">
        <v>94</v>
      </c>
      <c r="C221" s="264"/>
      <c r="D221" s="339"/>
      <c r="E221" s="475"/>
      <c r="F221" s="19"/>
      <c r="G221" s="19"/>
      <c r="H221" s="19"/>
      <c r="I221" s="19"/>
      <c r="J221" s="19"/>
      <c r="K221" s="19"/>
      <c r="L221" s="12"/>
      <c r="M221" s="12"/>
      <c r="N221" s="12"/>
      <c r="O221" s="12"/>
      <c r="P221" s="12"/>
      <c r="Q221" s="12"/>
      <c r="R221" s="12"/>
      <c r="S221" s="12"/>
      <c r="T221" s="12"/>
      <c r="U221" s="12"/>
      <c r="V221" s="12"/>
    </row>
    <row r="222" spans="1:22" ht="16" x14ac:dyDescent="0.2">
      <c r="A222" s="475"/>
      <c r="B222" s="264"/>
      <c r="C222" s="264"/>
      <c r="D222" s="264"/>
      <c r="E222" s="475"/>
      <c r="F222" s="19"/>
      <c r="G222" s="19"/>
      <c r="H222" s="19"/>
      <c r="I222" s="19"/>
      <c r="J222" s="19"/>
      <c r="K222" s="19"/>
      <c r="L222" s="12"/>
      <c r="M222" s="12"/>
      <c r="N222" s="12"/>
      <c r="O222" s="12"/>
      <c r="P222" s="12"/>
      <c r="Q222" s="12"/>
      <c r="R222" s="12"/>
      <c r="S222" s="12"/>
      <c r="T222" s="12"/>
      <c r="U222" s="12"/>
      <c r="V222" s="12"/>
    </row>
    <row r="223" spans="1:22" ht="17" thickBot="1" x14ac:dyDescent="0.25">
      <c r="A223" s="475"/>
      <c r="B223" s="342" t="s">
        <v>95</v>
      </c>
      <c r="C223" s="264"/>
      <c r="D223" s="264"/>
      <c r="E223" s="475"/>
      <c r="F223" s="19"/>
      <c r="G223" s="19"/>
      <c r="H223" s="19"/>
      <c r="I223" s="19"/>
      <c r="J223" s="19"/>
      <c r="K223" s="19"/>
      <c r="L223" s="12"/>
      <c r="M223" s="12"/>
      <c r="N223" s="12"/>
      <c r="O223" s="12"/>
      <c r="P223" s="12"/>
      <c r="Q223" s="12"/>
      <c r="R223" s="12"/>
      <c r="S223" s="12"/>
      <c r="T223" s="12"/>
      <c r="U223" s="12"/>
      <c r="V223" s="12"/>
    </row>
    <row r="224" spans="1:22" ht="17" thickBot="1" x14ac:dyDescent="0.25">
      <c r="A224" s="475"/>
      <c r="B224" s="338" t="s">
        <v>96</v>
      </c>
      <c r="C224" s="264"/>
      <c r="D224" s="339"/>
      <c r="E224" s="475"/>
      <c r="F224" s="19"/>
      <c r="G224" s="19"/>
      <c r="H224" s="19"/>
      <c r="I224" s="19"/>
      <c r="J224" s="19"/>
      <c r="K224" s="19"/>
      <c r="L224" s="12"/>
      <c r="M224" s="12"/>
      <c r="N224" s="12"/>
      <c r="O224" s="12"/>
      <c r="P224" s="12"/>
      <c r="Q224" s="12"/>
      <c r="R224" s="12"/>
      <c r="S224" s="12"/>
      <c r="T224" s="12"/>
      <c r="U224" s="12"/>
      <c r="V224" s="12"/>
    </row>
    <row r="225" spans="1:22" ht="17" thickBot="1" x14ac:dyDescent="0.25">
      <c r="A225" s="475"/>
      <c r="B225" s="340" t="s">
        <v>97</v>
      </c>
      <c r="C225" s="264"/>
      <c r="D225" s="339"/>
      <c r="E225" s="475"/>
      <c r="F225" s="19"/>
      <c r="G225" s="19"/>
      <c r="H225" s="19"/>
      <c r="I225" s="19"/>
      <c r="J225" s="19"/>
      <c r="K225" s="19"/>
      <c r="L225" s="12"/>
      <c r="M225" s="12"/>
      <c r="N225" s="12"/>
      <c r="O225" s="12"/>
      <c r="P225" s="12"/>
      <c r="Q225" s="12"/>
      <c r="R225" s="12"/>
      <c r="S225" s="12"/>
      <c r="T225" s="12"/>
      <c r="U225" s="12"/>
      <c r="V225" s="12"/>
    </row>
    <row r="226" spans="1:22" ht="17" thickBot="1" x14ac:dyDescent="0.25">
      <c r="A226" s="475"/>
      <c r="B226" s="340" t="s">
        <v>98</v>
      </c>
      <c r="C226" s="264"/>
      <c r="D226" s="339"/>
      <c r="E226" s="475"/>
      <c r="F226" s="19"/>
      <c r="G226" s="19"/>
      <c r="H226" s="19"/>
      <c r="I226" s="19"/>
      <c r="J226" s="19"/>
      <c r="K226" s="19"/>
      <c r="L226" s="12"/>
      <c r="M226" s="12"/>
      <c r="N226" s="12"/>
      <c r="O226" s="12"/>
      <c r="P226" s="12"/>
      <c r="Q226" s="12"/>
      <c r="R226" s="12"/>
      <c r="S226" s="12"/>
      <c r="T226" s="12"/>
      <c r="U226" s="12"/>
      <c r="V226" s="12"/>
    </row>
    <row r="227" spans="1:22" ht="17" thickBot="1" x14ac:dyDescent="0.25">
      <c r="A227" s="475"/>
      <c r="B227" s="340" t="s">
        <v>99</v>
      </c>
      <c r="C227" s="264"/>
      <c r="D227" s="339"/>
      <c r="E227" s="475"/>
      <c r="F227" s="19"/>
      <c r="G227" s="19"/>
      <c r="H227" s="19"/>
      <c r="I227" s="19"/>
      <c r="J227" s="19"/>
      <c r="K227" s="19"/>
      <c r="L227" s="12"/>
      <c r="M227" s="12"/>
      <c r="N227" s="12"/>
      <c r="O227" s="12"/>
      <c r="P227" s="12"/>
      <c r="Q227" s="12"/>
      <c r="R227" s="12"/>
      <c r="S227" s="12"/>
      <c r="T227" s="12"/>
      <c r="U227" s="12"/>
      <c r="V227" s="12"/>
    </row>
    <row r="228" spans="1:22" ht="17" thickBot="1" x14ac:dyDescent="0.25">
      <c r="A228" s="475"/>
      <c r="B228" s="341" t="s">
        <v>100</v>
      </c>
      <c r="C228" s="264"/>
      <c r="D228" s="339"/>
      <c r="E228" s="475"/>
      <c r="F228" s="19"/>
      <c r="G228" s="19"/>
      <c r="H228" s="19"/>
      <c r="I228" s="19"/>
      <c r="J228" s="19"/>
      <c r="K228" s="19"/>
      <c r="L228" s="12"/>
      <c r="M228" s="12"/>
      <c r="N228" s="12"/>
      <c r="O228" s="12"/>
      <c r="P228" s="12"/>
      <c r="Q228" s="12"/>
      <c r="R228" s="12"/>
      <c r="S228" s="12"/>
      <c r="T228" s="12"/>
      <c r="U228" s="12"/>
      <c r="V228" s="12"/>
    </row>
    <row r="229" spans="1:22" ht="17" thickBot="1" x14ac:dyDescent="0.25">
      <c r="A229" s="475"/>
      <c r="B229" s="475"/>
      <c r="C229" s="475"/>
      <c r="D229" s="475"/>
      <c r="E229" s="475"/>
      <c r="F229" s="19"/>
      <c r="G229" s="19"/>
      <c r="H229" s="19"/>
      <c r="I229" s="19"/>
      <c r="J229" s="19"/>
      <c r="K229" s="19"/>
      <c r="L229" s="12"/>
      <c r="M229" s="12"/>
      <c r="N229" s="12"/>
      <c r="O229" s="12"/>
      <c r="P229" s="12"/>
      <c r="Q229" s="12"/>
      <c r="R229" s="12"/>
      <c r="S229" s="12"/>
      <c r="T229" s="12"/>
      <c r="U229" s="12"/>
      <c r="V229" s="12"/>
    </row>
    <row r="230" spans="1:22" ht="16" x14ac:dyDescent="0.2">
      <c r="A230" s="475"/>
      <c r="B230" s="343" t="s">
        <v>105</v>
      </c>
      <c r="C230" s="475"/>
      <c r="D230" s="344">
        <f>SUM(D208:D212)/5+SUM(D217:D221)/5</f>
        <v>0</v>
      </c>
      <c r="E230" s="475"/>
      <c r="F230" s="19"/>
      <c r="G230" s="19"/>
      <c r="H230" s="19"/>
      <c r="I230" s="19"/>
      <c r="J230" s="19"/>
      <c r="K230" s="19"/>
      <c r="L230" s="12"/>
      <c r="M230" s="12"/>
      <c r="N230" s="12"/>
      <c r="O230" s="12"/>
      <c r="P230" s="12"/>
      <c r="Q230" s="12"/>
      <c r="R230" s="12"/>
      <c r="S230" s="12"/>
      <c r="T230" s="12"/>
      <c r="U230" s="12"/>
      <c r="V230" s="12"/>
    </row>
    <row r="231" spans="1:22" ht="17" thickBot="1" x14ac:dyDescent="0.25">
      <c r="A231" s="475"/>
      <c r="B231" s="345" t="s">
        <v>106</v>
      </c>
      <c r="C231" s="475"/>
      <c r="D231" s="346">
        <f>SUM(D201:D205)/5+SUM(D224:D228)/5</f>
        <v>0</v>
      </c>
      <c r="E231" s="475"/>
      <c r="F231" s="19"/>
      <c r="G231" s="19"/>
      <c r="H231" s="19"/>
      <c r="I231" s="19"/>
      <c r="J231" s="19"/>
      <c r="K231" s="19"/>
      <c r="L231" s="12"/>
      <c r="M231" s="12"/>
      <c r="N231" s="12"/>
      <c r="O231" s="12"/>
      <c r="P231" s="12"/>
      <c r="Q231" s="12"/>
      <c r="R231" s="12"/>
      <c r="S231" s="12"/>
      <c r="T231" s="12"/>
      <c r="U231" s="12"/>
      <c r="V231" s="12"/>
    </row>
    <row r="232" spans="1:22" ht="17" thickBot="1" x14ac:dyDescent="0.25">
      <c r="A232" s="475"/>
      <c r="B232" s="475"/>
      <c r="C232" s="475"/>
      <c r="D232" s="475"/>
      <c r="E232" s="475"/>
      <c r="F232" s="19"/>
      <c r="G232" s="19"/>
      <c r="H232" s="19"/>
      <c r="I232" s="19"/>
      <c r="J232" s="19"/>
      <c r="K232" s="19"/>
      <c r="L232" s="12"/>
      <c r="M232" s="12"/>
      <c r="N232" s="12"/>
      <c r="O232" s="12"/>
      <c r="P232" s="12"/>
      <c r="Q232" s="12"/>
      <c r="R232" s="12"/>
      <c r="S232" s="12"/>
      <c r="T232" s="12"/>
      <c r="U232" s="12"/>
      <c r="V232" s="12"/>
    </row>
    <row r="233" spans="1:22" ht="17" thickBot="1" x14ac:dyDescent="0.25">
      <c r="A233" s="475"/>
      <c r="B233" s="331" t="s">
        <v>116</v>
      </c>
      <c r="C233" s="475"/>
      <c r="D233" s="475"/>
      <c r="E233" s="475"/>
      <c r="F233" s="19"/>
      <c r="G233" s="19"/>
      <c r="H233" s="19"/>
      <c r="I233" s="19"/>
      <c r="J233" s="19"/>
      <c r="K233" s="19"/>
      <c r="L233" s="12"/>
      <c r="M233" s="12"/>
      <c r="N233" s="12"/>
      <c r="O233" s="12"/>
      <c r="P233" s="12"/>
      <c r="Q233" s="12"/>
      <c r="R233" s="12"/>
      <c r="S233" s="12"/>
      <c r="T233" s="12"/>
      <c r="U233" s="12"/>
      <c r="V233" s="12"/>
    </row>
    <row r="234" spans="1:22" ht="17" thickBot="1" x14ac:dyDescent="0.25">
      <c r="A234" s="475"/>
      <c r="B234" s="475"/>
      <c r="C234" s="475"/>
      <c r="D234" s="475"/>
      <c r="E234" s="475"/>
      <c r="F234" s="19"/>
      <c r="G234" s="19"/>
      <c r="H234" s="19"/>
      <c r="I234" s="19"/>
      <c r="J234" s="19"/>
      <c r="K234" s="19"/>
      <c r="L234" s="12"/>
      <c r="M234" s="12"/>
      <c r="N234" s="12"/>
      <c r="O234" s="12"/>
      <c r="P234" s="12"/>
      <c r="Q234" s="12"/>
      <c r="R234" s="12"/>
      <c r="S234" s="12"/>
      <c r="T234" s="12"/>
      <c r="U234" s="12"/>
      <c r="V234" s="12"/>
    </row>
    <row r="235" spans="1:22" ht="16" x14ac:dyDescent="0.2">
      <c r="A235" s="475"/>
      <c r="B235" s="347" t="s">
        <v>101</v>
      </c>
      <c r="C235" s="475"/>
      <c r="D235" s="348"/>
      <c r="E235" s="475"/>
      <c r="F235" s="19"/>
      <c r="G235" s="19"/>
      <c r="H235" s="19"/>
      <c r="I235" s="19"/>
      <c r="J235" s="19"/>
      <c r="K235" s="19"/>
      <c r="L235" s="12"/>
      <c r="M235" s="12"/>
      <c r="N235" s="12"/>
      <c r="O235" s="12"/>
      <c r="P235" s="12"/>
      <c r="Q235" s="12"/>
      <c r="R235" s="12"/>
      <c r="S235" s="12"/>
      <c r="T235" s="12"/>
      <c r="U235" s="12"/>
      <c r="V235" s="12"/>
    </row>
    <row r="236" spans="1:22" ht="16" x14ac:dyDescent="0.2">
      <c r="A236" s="475"/>
      <c r="B236" s="349" t="s">
        <v>102</v>
      </c>
      <c r="C236" s="475"/>
      <c r="D236" s="316"/>
      <c r="E236" s="475"/>
      <c r="F236" s="19"/>
      <c r="G236" s="19"/>
      <c r="H236" s="19"/>
      <c r="I236" s="19"/>
      <c r="J236" s="19"/>
      <c r="K236" s="19"/>
      <c r="L236" s="12"/>
      <c r="M236" s="12"/>
      <c r="N236" s="12"/>
      <c r="O236" s="12"/>
      <c r="P236" s="12"/>
      <c r="Q236" s="12"/>
      <c r="R236" s="12"/>
      <c r="S236" s="12"/>
      <c r="T236" s="12"/>
      <c r="U236" s="12"/>
      <c r="V236" s="12"/>
    </row>
    <row r="237" spans="1:22" ht="16" x14ac:dyDescent="0.2">
      <c r="A237" s="475"/>
      <c r="B237" s="349" t="s">
        <v>103</v>
      </c>
      <c r="C237" s="475"/>
      <c r="D237" s="316"/>
      <c r="E237" s="475"/>
      <c r="F237" s="19"/>
      <c r="G237" s="19"/>
      <c r="H237" s="19"/>
      <c r="I237" s="19"/>
      <c r="J237" s="19"/>
      <c r="K237" s="19"/>
      <c r="L237" s="12"/>
      <c r="M237" s="12"/>
      <c r="N237" s="12"/>
      <c r="O237" s="12"/>
      <c r="P237" s="12"/>
      <c r="Q237" s="12"/>
      <c r="R237" s="12"/>
      <c r="S237" s="12"/>
      <c r="T237" s="12"/>
      <c r="U237" s="12"/>
      <c r="V237" s="12"/>
    </row>
    <row r="238" spans="1:22" ht="17" thickBot="1" x14ac:dyDescent="0.25">
      <c r="A238" s="475"/>
      <c r="B238" s="350" t="s">
        <v>104</v>
      </c>
      <c r="C238" s="475"/>
      <c r="D238" s="316"/>
      <c r="E238" s="475"/>
      <c r="F238" s="19"/>
      <c r="G238" s="19"/>
      <c r="H238" s="19"/>
      <c r="I238" s="19"/>
      <c r="J238" s="19"/>
      <c r="K238" s="19"/>
      <c r="L238" s="12"/>
      <c r="M238" s="12"/>
      <c r="N238" s="12"/>
      <c r="O238" s="12"/>
      <c r="P238" s="12"/>
      <c r="Q238" s="12"/>
      <c r="R238" s="12"/>
      <c r="S238" s="12"/>
      <c r="T238" s="12"/>
      <c r="U238" s="12"/>
      <c r="V238" s="12"/>
    </row>
    <row r="239" spans="1:22" ht="17" thickBot="1" x14ac:dyDescent="0.25">
      <c r="A239" s="475"/>
      <c r="B239" s="475"/>
      <c r="C239" s="475"/>
      <c r="D239" s="475"/>
      <c r="E239" s="475"/>
      <c r="F239" s="19"/>
      <c r="G239" s="19"/>
      <c r="H239" s="19"/>
      <c r="I239" s="19"/>
      <c r="J239" s="19"/>
      <c r="K239" s="19"/>
      <c r="L239" s="12"/>
      <c r="M239" s="12"/>
      <c r="N239" s="12"/>
      <c r="O239" s="12"/>
      <c r="P239" s="12"/>
      <c r="Q239" s="12"/>
      <c r="R239" s="12"/>
      <c r="S239" s="12"/>
      <c r="T239" s="12"/>
      <c r="U239" s="12"/>
      <c r="V239" s="12"/>
    </row>
    <row r="240" spans="1:22" ht="16" x14ac:dyDescent="0.2">
      <c r="A240" s="475"/>
      <c r="B240" s="343" t="s">
        <v>107</v>
      </c>
      <c r="C240" s="475"/>
      <c r="D240" s="351">
        <f>D236+D237</f>
        <v>0</v>
      </c>
      <c r="E240" s="475"/>
      <c r="F240" s="19"/>
      <c r="G240" s="19"/>
      <c r="H240" s="19"/>
      <c r="I240" s="19"/>
      <c r="J240" s="19"/>
      <c r="K240" s="19"/>
      <c r="L240" s="12"/>
      <c r="M240" s="12"/>
      <c r="N240" s="12"/>
      <c r="O240" s="12"/>
      <c r="P240" s="12"/>
      <c r="Q240" s="12"/>
      <c r="R240" s="12"/>
      <c r="S240" s="12"/>
      <c r="T240" s="12"/>
      <c r="U240" s="12"/>
      <c r="V240" s="12"/>
    </row>
    <row r="241" spans="1:22" ht="17" thickBot="1" x14ac:dyDescent="0.25">
      <c r="A241" s="475"/>
      <c r="B241" s="345" t="s">
        <v>110</v>
      </c>
      <c r="C241" s="475"/>
      <c r="D241" s="352">
        <f>D235+D238</f>
        <v>0</v>
      </c>
      <c r="E241" s="475"/>
      <c r="F241" s="19"/>
      <c r="G241" s="19"/>
      <c r="H241" s="19"/>
      <c r="I241" s="19"/>
      <c r="J241" s="19"/>
      <c r="K241" s="19"/>
      <c r="L241" s="12"/>
      <c r="M241" s="12"/>
      <c r="N241" s="12"/>
      <c r="O241" s="12"/>
      <c r="P241" s="12"/>
      <c r="Q241" s="12"/>
      <c r="R241" s="12"/>
      <c r="S241" s="12"/>
      <c r="T241" s="12"/>
      <c r="U241" s="12"/>
      <c r="V241" s="12"/>
    </row>
    <row r="242" spans="1:22" ht="17" thickBot="1" x14ac:dyDescent="0.25">
      <c r="A242" s="475"/>
      <c r="B242" s="475"/>
      <c r="C242" s="475"/>
      <c r="D242" s="475"/>
      <c r="E242" s="475"/>
      <c r="F242" s="19"/>
      <c r="G242" s="19"/>
      <c r="H242" s="19"/>
      <c r="I242" s="19"/>
      <c r="J242" s="19"/>
      <c r="K242" s="19"/>
      <c r="L242" s="12"/>
      <c r="M242" s="12"/>
      <c r="N242" s="12"/>
      <c r="O242" s="12"/>
      <c r="P242" s="12"/>
      <c r="Q242" s="12"/>
      <c r="R242" s="12"/>
      <c r="S242" s="12"/>
      <c r="T242" s="12"/>
      <c r="U242" s="12"/>
      <c r="V242" s="12"/>
    </row>
    <row r="243" spans="1:22" ht="17" thickBot="1" x14ac:dyDescent="0.25">
      <c r="A243" s="475"/>
      <c r="B243" s="331" t="s">
        <v>329</v>
      </c>
      <c r="C243" s="475"/>
      <c r="D243" s="475"/>
      <c r="E243" s="475"/>
      <c r="F243" s="19"/>
      <c r="G243" s="19"/>
      <c r="H243" s="19"/>
      <c r="I243" s="19"/>
      <c r="J243" s="19"/>
      <c r="K243" s="19"/>
      <c r="L243" s="12"/>
      <c r="M243" s="12"/>
      <c r="N243" s="12"/>
      <c r="O243" s="12"/>
      <c r="P243" s="12"/>
      <c r="Q243" s="12"/>
      <c r="R243" s="12"/>
      <c r="S243" s="12"/>
      <c r="T243" s="12"/>
      <c r="U243" s="12"/>
      <c r="V243" s="12"/>
    </row>
    <row r="244" spans="1:22" ht="17" thickBot="1" x14ac:dyDescent="0.25">
      <c r="A244" s="475"/>
      <c r="B244" s="475"/>
      <c r="C244" s="475"/>
      <c r="D244" s="475"/>
      <c r="E244" s="475"/>
      <c r="F244" s="19"/>
      <c r="G244" s="19"/>
      <c r="H244" s="19"/>
      <c r="I244" s="19"/>
      <c r="J244" s="19"/>
      <c r="K244" s="19"/>
      <c r="L244" s="12"/>
      <c r="M244" s="12"/>
      <c r="N244" s="12"/>
      <c r="O244" s="12"/>
      <c r="P244" s="12"/>
      <c r="Q244" s="12"/>
      <c r="R244" s="12"/>
      <c r="S244" s="12"/>
      <c r="T244" s="12"/>
      <c r="U244" s="12"/>
      <c r="V244" s="12"/>
    </row>
    <row r="245" spans="1:22" ht="16" x14ac:dyDescent="0.2">
      <c r="A245" s="475"/>
      <c r="B245" s="347" t="s">
        <v>101</v>
      </c>
      <c r="C245" s="475"/>
      <c r="D245" s="348"/>
      <c r="E245" s="475"/>
      <c r="F245" s="19"/>
      <c r="G245" s="19"/>
      <c r="H245" s="19"/>
      <c r="I245" s="19"/>
      <c r="J245" s="19"/>
      <c r="K245" s="19"/>
      <c r="L245" s="12"/>
      <c r="M245" s="12"/>
      <c r="N245" s="12"/>
      <c r="O245" s="12"/>
      <c r="P245" s="12"/>
      <c r="Q245" s="12"/>
      <c r="R245" s="12"/>
      <c r="S245" s="12"/>
      <c r="T245" s="12"/>
      <c r="U245" s="12"/>
      <c r="V245" s="12"/>
    </row>
    <row r="246" spans="1:22" ht="16" x14ac:dyDescent="0.2">
      <c r="A246" s="475"/>
      <c r="B246" s="349" t="s">
        <v>102</v>
      </c>
      <c r="C246" s="475"/>
      <c r="D246" s="316"/>
      <c r="E246" s="475"/>
      <c r="F246" s="19"/>
      <c r="G246" s="19"/>
      <c r="H246" s="19"/>
      <c r="I246" s="19"/>
      <c r="J246" s="19"/>
      <c r="K246" s="19"/>
      <c r="L246" s="12"/>
      <c r="M246" s="12"/>
      <c r="N246" s="12"/>
      <c r="O246" s="12"/>
      <c r="P246" s="12"/>
      <c r="Q246" s="12"/>
      <c r="R246" s="12"/>
      <c r="S246" s="12"/>
      <c r="T246" s="12"/>
      <c r="U246" s="12"/>
      <c r="V246" s="12"/>
    </row>
    <row r="247" spans="1:22" ht="16" x14ac:dyDescent="0.2">
      <c r="A247" s="475"/>
      <c r="B247" s="349" t="s">
        <v>103</v>
      </c>
      <c r="C247" s="475"/>
      <c r="D247" s="316"/>
      <c r="E247" s="475"/>
      <c r="F247" s="19"/>
      <c r="G247" s="19"/>
      <c r="H247" s="19"/>
      <c r="I247" s="19"/>
      <c r="J247" s="19"/>
      <c r="K247" s="19"/>
      <c r="L247" s="12"/>
      <c r="M247" s="12"/>
      <c r="N247" s="12"/>
      <c r="O247" s="12"/>
      <c r="P247" s="12"/>
      <c r="Q247" s="12"/>
      <c r="R247" s="12"/>
      <c r="S247" s="12"/>
      <c r="T247" s="12"/>
      <c r="U247" s="12"/>
      <c r="V247" s="12"/>
    </row>
    <row r="248" spans="1:22" ht="17" thickBot="1" x14ac:dyDescent="0.25">
      <c r="A248" s="475"/>
      <c r="B248" s="350" t="s">
        <v>104</v>
      </c>
      <c r="C248" s="475"/>
      <c r="D248" s="316"/>
      <c r="E248" s="475"/>
      <c r="F248" s="19"/>
      <c r="G248" s="19"/>
      <c r="H248" s="19"/>
      <c r="I248" s="19"/>
      <c r="J248" s="19"/>
      <c r="K248" s="19"/>
      <c r="L248" s="12"/>
      <c r="M248" s="12"/>
      <c r="N248" s="12"/>
      <c r="O248" s="12"/>
      <c r="P248" s="12"/>
      <c r="Q248" s="12"/>
      <c r="R248" s="12"/>
      <c r="S248" s="12"/>
      <c r="T248" s="12"/>
      <c r="U248" s="12"/>
      <c r="V248" s="12"/>
    </row>
    <row r="249" spans="1:22" ht="17" thickBot="1" x14ac:dyDescent="0.25">
      <c r="A249" s="475"/>
      <c r="B249" s="475"/>
      <c r="C249" s="475"/>
      <c r="D249" s="475"/>
      <c r="E249" s="475"/>
      <c r="F249" s="19"/>
      <c r="G249" s="19"/>
      <c r="H249" s="19"/>
      <c r="I249" s="19"/>
      <c r="J249" s="19"/>
      <c r="K249" s="19"/>
      <c r="L249" s="12"/>
      <c r="M249" s="12"/>
      <c r="N249" s="12"/>
      <c r="O249" s="12"/>
      <c r="P249" s="12"/>
      <c r="Q249" s="12"/>
      <c r="R249" s="12"/>
      <c r="S249" s="12"/>
      <c r="T249" s="12"/>
      <c r="U249" s="12"/>
      <c r="V249" s="12"/>
    </row>
    <row r="250" spans="1:22" ht="16" x14ac:dyDescent="0.2">
      <c r="A250" s="475"/>
      <c r="B250" s="343" t="s">
        <v>109</v>
      </c>
      <c r="C250" s="475"/>
      <c r="D250" s="351">
        <f>D247+D246</f>
        <v>0</v>
      </c>
      <c r="E250" s="475"/>
      <c r="F250" s="19"/>
      <c r="G250" s="19"/>
      <c r="H250" s="19"/>
      <c r="I250" s="19"/>
      <c r="J250" s="19"/>
      <c r="K250" s="19"/>
      <c r="L250" s="12"/>
      <c r="M250" s="12"/>
      <c r="N250" s="12"/>
      <c r="O250" s="12"/>
      <c r="P250" s="12"/>
      <c r="Q250" s="12"/>
      <c r="R250" s="12"/>
      <c r="S250" s="12"/>
      <c r="T250" s="12"/>
      <c r="U250" s="12"/>
      <c r="V250" s="12"/>
    </row>
    <row r="251" spans="1:22" ht="17" thickBot="1" x14ac:dyDescent="0.25">
      <c r="A251" s="475"/>
      <c r="B251" s="345" t="s">
        <v>108</v>
      </c>
      <c r="C251" s="475"/>
      <c r="D251" s="352">
        <f>D245+D248</f>
        <v>0</v>
      </c>
      <c r="E251" s="475"/>
      <c r="F251" s="19"/>
      <c r="G251" s="19"/>
      <c r="H251" s="19"/>
      <c r="I251" s="19"/>
      <c r="J251" s="19"/>
      <c r="K251" s="19"/>
      <c r="L251" s="12"/>
      <c r="M251" s="12"/>
      <c r="N251" s="12"/>
      <c r="O251" s="12"/>
      <c r="P251" s="12"/>
      <c r="Q251" s="12"/>
      <c r="R251" s="12"/>
      <c r="S251" s="12"/>
      <c r="T251" s="12"/>
      <c r="U251" s="12"/>
      <c r="V251" s="12"/>
    </row>
    <row r="252" spans="1:22" ht="16" x14ac:dyDescent="0.2">
      <c r="A252" s="475"/>
      <c r="B252" s="475"/>
      <c r="C252" s="475"/>
      <c r="D252" s="475"/>
      <c r="E252" s="475"/>
      <c r="F252" s="19"/>
      <c r="G252" s="19"/>
      <c r="H252" s="19"/>
      <c r="I252" s="19"/>
      <c r="J252" s="19"/>
      <c r="K252" s="19"/>
      <c r="L252" s="12"/>
      <c r="M252" s="12"/>
      <c r="N252" s="12"/>
      <c r="O252" s="12"/>
      <c r="P252" s="12"/>
      <c r="Q252" s="12"/>
      <c r="R252" s="12"/>
      <c r="S252" s="12"/>
      <c r="T252" s="12"/>
      <c r="U252" s="12"/>
      <c r="V252" s="12"/>
    </row>
    <row r="253" spans="1:22" ht="16" x14ac:dyDescent="0.2">
      <c r="A253" s="475"/>
      <c r="B253" s="475"/>
      <c r="C253" s="475"/>
      <c r="D253" s="475"/>
      <c r="E253" s="475"/>
      <c r="F253" s="19"/>
      <c r="G253" s="19"/>
      <c r="H253" s="19"/>
      <c r="I253" s="19"/>
      <c r="J253" s="19"/>
      <c r="K253" s="19"/>
      <c r="L253" s="12"/>
      <c r="M253" s="12"/>
      <c r="N253" s="12"/>
      <c r="O253" s="12"/>
      <c r="P253" s="12"/>
      <c r="Q253" s="12"/>
      <c r="R253" s="12"/>
      <c r="S253" s="12"/>
      <c r="T253" s="12"/>
      <c r="U253" s="12"/>
      <c r="V253" s="12"/>
    </row>
    <row r="254" spans="1:22" ht="17" thickBot="1" x14ac:dyDescent="0.25">
      <c r="A254" s="475"/>
      <c r="B254" s="475"/>
      <c r="C254" s="475"/>
      <c r="D254" s="475"/>
      <c r="E254" s="475"/>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41" t="s">
        <v>126</v>
      </c>
      <c r="C255" s="542"/>
      <c r="D255" s="542"/>
      <c r="E255" s="542"/>
      <c r="F255" s="542"/>
      <c r="G255" s="543"/>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65">
        <v>1</v>
      </c>
      <c r="B257" s="319" t="s">
        <v>269</v>
      </c>
      <c r="C257" s="475"/>
      <c r="D257" s="475"/>
      <c r="E257" s="475"/>
      <c r="F257" s="475"/>
      <c r="G257" s="19"/>
      <c r="H257" s="19"/>
      <c r="I257" s="19"/>
      <c r="J257" s="19"/>
      <c r="K257" s="19"/>
      <c r="L257" s="12"/>
      <c r="M257" s="12"/>
      <c r="N257" s="12"/>
      <c r="O257" s="12"/>
      <c r="P257" s="12"/>
      <c r="Q257" s="12"/>
      <c r="R257" s="12"/>
      <c r="S257" s="12"/>
      <c r="T257" s="12"/>
      <c r="U257" s="12"/>
      <c r="V257" s="12"/>
    </row>
    <row r="258" spans="1:22" ht="17" thickBot="1" x14ac:dyDescent="0.25">
      <c r="A258" s="475"/>
      <c r="B258" s="334"/>
      <c r="C258" s="475"/>
      <c r="D258" s="475"/>
      <c r="E258" s="475"/>
      <c r="F258" s="475"/>
      <c r="G258" s="19"/>
      <c r="H258" s="19"/>
      <c r="I258" s="19"/>
      <c r="J258" s="19"/>
      <c r="K258" s="19"/>
      <c r="L258" s="12"/>
      <c r="M258" s="12"/>
      <c r="N258" s="12"/>
      <c r="O258" s="12"/>
      <c r="P258" s="12"/>
      <c r="Q258" s="12"/>
      <c r="R258" s="12"/>
      <c r="S258" s="12"/>
      <c r="T258" s="12"/>
      <c r="U258" s="12"/>
      <c r="V258" s="12"/>
    </row>
    <row r="259" spans="1:22" ht="30" thickBot="1" x14ac:dyDescent="0.25">
      <c r="A259" s="265">
        <v>2</v>
      </c>
      <c r="B259" s="319" t="s">
        <v>270</v>
      </c>
      <c r="C259" s="475"/>
      <c r="D259" s="475"/>
      <c r="E259" s="475"/>
      <c r="F259" s="475"/>
      <c r="G259" s="19"/>
      <c r="H259" s="19"/>
      <c r="I259" s="19"/>
      <c r="J259" s="19"/>
      <c r="K259" s="19"/>
      <c r="L259" s="12"/>
      <c r="M259" s="12"/>
      <c r="N259" s="12"/>
      <c r="O259" s="12"/>
      <c r="P259" s="12"/>
      <c r="Q259" s="12"/>
      <c r="R259" s="12"/>
      <c r="S259" s="12"/>
      <c r="T259" s="12"/>
      <c r="U259" s="12"/>
      <c r="V259" s="12"/>
    </row>
    <row r="260" spans="1:22" ht="17" thickBot="1" x14ac:dyDescent="0.25">
      <c r="A260" s="475"/>
      <c r="B260" s="335"/>
      <c r="C260" s="475"/>
      <c r="D260" s="475"/>
      <c r="E260" s="475"/>
      <c r="F260" s="475"/>
      <c r="G260" s="19"/>
      <c r="H260" s="19"/>
      <c r="I260" s="19"/>
      <c r="J260" s="19"/>
      <c r="K260" s="19"/>
      <c r="L260" s="12"/>
      <c r="M260" s="12"/>
      <c r="N260" s="12"/>
      <c r="O260" s="12"/>
      <c r="P260" s="12"/>
      <c r="Q260" s="12"/>
      <c r="R260" s="12"/>
      <c r="S260" s="12"/>
      <c r="T260" s="12"/>
      <c r="U260" s="12"/>
      <c r="V260" s="12"/>
    </row>
    <row r="261" spans="1:22" ht="62.25" customHeight="1" thickBot="1" x14ac:dyDescent="0.25">
      <c r="A261" s="265">
        <v>3</v>
      </c>
      <c r="B261" s="320" t="s">
        <v>337</v>
      </c>
      <c r="C261" s="475"/>
      <c r="D261" s="475"/>
      <c r="E261" s="475"/>
      <c r="F261" s="475"/>
      <c r="G261" s="19"/>
      <c r="H261" s="19"/>
      <c r="I261" s="19"/>
      <c r="J261" s="19"/>
      <c r="K261" s="19"/>
      <c r="L261" s="12"/>
      <c r="M261" s="12"/>
      <c r="N261" s="12"/>
      <c r="O261" s="12"/>
      <c r="P261" s="12"/>
      <c r="Q261" s="12"/>
      <c r="R261" s="12"/>
      <c r="S261" s="12"/>
      <c r="T261" s="12"/>
      <c r="U261" s="12"/>
      <c r="V261" s="12"/>
    </row>
    <row r="262" spans="1:22" ht="17" thickBot="1" x14ac:dyDescent="0.25">
      <c r="A262" s="475"/>
      <c r="B262" s="475"/>
      <c r="C262" s="475"/>
      <c r="D262" s="475"/>
      <c r="E262" s="475"/>
      <c r="F262" s="475"/>
      <c r="G262" s="19"/>
      <c r="H262" s="19"/>
      <c r="I262" s="19"/>
      <c r="J262" s="19"/>
      <c r="K262" s="19"/>
      <c r="L262" s="12"/>
      <c r="M262" s="12"/>
      <c r="N262" s="12"/>
      <c r="O262" s="12"/>
      <c r="P262" s="12"/>
      <c r="Q262" s="12"/>
      <c r="R262" s="12"/>
      <c r="S262" s="12"/>
      <c r="T262" s="12"/>
      <c r="U262" s="12"/>
      <c r="V262" s="12"/>
    </row>
    <row r="263" spans="1:22" ht="140.25" customHeight="1" thickBot="1" x14ac:dyDescent="0.25">
      <c r="A263" s="265">
        <v>4</v>
      </c>
      <c r="B263" s="503" t="s">
        <v>357</v>
      </c>
      <c r="C263" s="475"/>
      <c r="D263" s="475"/>
      <c r="E263" s="475"/>
      <c r="F263" s="475"/>
      <c r="G263" s="19"/>
      <c r="H263" s="19"/>
      <c r="I263" s="19"/>
      <c r="J263" s="19"/>
      <c r="K263" s="19"/>
      <c r="L263" s="12"/>
      <c r="M263" s="12"/>
      <c r="N263" s="12"/>
      <c r="O263" s="12"/>
      <c r="P263" s="12"/>
      <c r="Q263" s="12"/>
      <c r="R263" s="12"/>
      <c r="S263" s="12"/>
      <c r="T263" s="12"/>
      <c r="U263" s="12"/>
      <c r="V263" s="12"/>
    </row>
    <row r="264" spans="1:22" ht="16" x14ac:dyDescent="0.2">
      <c r="A264" s="475"/>
      <c r="B264" s="475"/>
      <c r="C264" s="475"/>
      <c r="D264" s="270"/>
      <c r="E264" s="270"/>
      <c r="F264" s="270"/>
      <c r="G264" s="19"/>
      <c r="H264" s="19"/>
      <c r="I264" s="19"/>
      <c r="J264" s="19"/>
      <c r="K264" s="19"/>
      <c r="L264" s="12"/>
      <c r="M264" s="12"/>
      <c r="N264" s="12"/>
      <c r="O264" s="12"/>
      <c r="P264" s="12"/>
      <c r="Q264" s="12"/>
      <c r="R264" s="12"/>
      <c r="S264" s="12"/>
      <c r="T264" s="12"/>
      <c r="U264" s="12"/>
      <c r="V264" s="12"/>
    </row>
    <row r="265" spans="1:22" ht="16" x14ac:dyDescent="0.2">
      <c r="A265" s="270"/>
      <c r="B265" s="270"/>
      <c r="C265" s="475"/>
      <c r="D265" s="475"/>
      <c r="E265" s="475"/>
      <c r="F265" s="475"/>
      <c r="G265" s="19"/>
      <c r="H265" s="19"/>
      <c r="I265" s="19"/>
      <c r="J265" s="19"/>
      <c r="K265" s="19"/>
      <c r="L265" s="12"/>
      <c r="M265" s="12"/>
      <c r="N265" s="12"/>
      <c r="O265" s="12"/>
      <c r="P265" s="12"/>
      <c r="Q265" s="12"/>
      <c r="R265" s="12"/>
      <c r="S265" s="12"/>
      <c r="T265" s="12"/>
      <c r="U265" s="12"/>
      <c r="V265" s="12"/>
    </row>
    <row r="266" spans="1:22" ht="17" thickBot="1" x14ac:dyDescent="0.25">
      <c r="A266" s="475"/>
      <c r="B266" s="475"/>
      <c r="C266" s="475"/>
      <c r="D266" s="475"/>
      <c r="E266" s="475"/>
      <c r="F266" s="475"/>
      <c r="G266" s="19"/>
      <c r="H266" s="19"/>
      <c r="I266" s="19"/>
      <c r="J266" s="19"/>
      <c r="K266" s="19"/>
      <c r="L266" s="12"/>
      <c r="M266" s="12"/>
      <c r="N266" s="12"/>
      <c r="O266" s="12"/>
      <c r="P266" s="12"/>
      <c r="Q266" s="12"/>
      <c r="R266" s="12"/>
      <c r="S266" s="12"/>
      <c r="T266" s="12"/>
      <c r="U266" s="12"/>
      <c r="V266" s="12"/>
    </row>
    <row r="267" spans="1:22" ht="17" thickBot="1" x14ac:dyDescent="0.25">
      <c r="A267" s="475"/>
      <c r="B267" s="268" t="s">
        <v>367</v>
      </c>
      <c r="C267" s="475"/>
      <c r="D267" s="270"/>
      <c r="E267" s="270"/>
      <c r="F267" s="270"/>
      <c r="G267" s="19"/>
      <c r="H267" s="19"/>
      <c r="I267" s="19"/>
      <c r="J267" s="19"/>
      <c r="K267" s="19"/>
      <c r="L267" s="12"/>
      <c r="M267" s="12"/>
      <c r="N267" s="12"/>
      <c r="O267" s="12"/>
      <c r="P267" s="12"/>
      <c r="Q267" s="12"/>
      <c r="R267" s="12"/>
      <c r="S267" s="12"/>
      <c r="T267" s="12"/>
      <c r="U267" s="12"/>
      <c r="V267" s="12"/>
    </row>
    <row r="268" spans="1:22" ht="17" thickBot="1" x14ac:dyDescent="0.25">
      <c r="A268" s="475"/>
      <c r="B268" s="475"/>
      <c r="C268" s="475"/>
      <c r="D268" s="270"/>
      <c r="E268" s="270"/>
      <c r="F268" s="270"/>
      <c r="G268" s="19"/>
      <c r="H268" s="19"/>
      <c r="I268" s="19"/>
      <c r="J268" s="19"/>
      <c r="K268" s="19"/>
      <c r="L268" s="12"/>
      <c r="M268" s="12"/>
      <c r="N268" s="12"/>
      <c r="O268" s="12"/>
      <c r="P268" s="12"/>
      <c r="Q268" s="12"/>
      <c r="R268" s="12"/>
      <c r="S268" s="12"/>
      <c r="T268" s="12"/>
      <c r="U268" s="12"/>
      <c r="V268" s="12"/>
    </row>
    <row r="269" spans="1:22" ht="17" thickBot="1" x14ac:dyDescent="0.25">
      <c r="A269" s="475"/>
      <c r="B269" s="331" t="s">
        <v>120</v>
      </c>
      <c r="C269" s="475"/>
      <c r="D269" s="270"/>
      <c r="E269" s="270"/>
      <c r="F269" s="270"/>
      <c r="G269" s="19"/>
      <c r="H269" s="19"/>
      <c r="I269" s="19"/>
      <c r="J269" s="19"/>
      <c r="K269" s="19"/>
      <c r="L269" s="12"/>
      <c r="M269" s="12"/>
      <c r="N269" s="12"/>
      <c r="O269" s="12"/>
      <c r="P269" s="12"/>
      <c r="Q269" s="12"/>
      <c r="R269" s="12"/>
      <c r="S269" s="12"/>
      <c r="T269" s="12"/>
      <c r="U269" s="12"/>
      <c r="V269" s="12"/>
    </row>
    <row r="270" spans="1:22" ht="17" thickBot="1" x14ac:dyDescent="0.25">
      <c r="A270" s="475"/>
      <c r="B270" s="475"/>
      <c r="C270" s="475"/>
      <c r="D270" s="270"/>
      <c r="E270" s="270"/>
      <c r="F270" s="270"/>
      <c r="G270" s="19"/>
      <c r="H270" s="19"/>
      <c r="I270" s="19"/>
      <c r="J270" s="19"/>
      <c r="K270" s="19"/>
      <c r="L270" s="12"/>
      <c r="M270" s="12"/>
      <c r="N270" s="12"/>
      <c r="O270" s="12"/>
      <c r="P270" s="12"/>
      <c r="Q270" s="12"/>
      <c r="R270" s="12"/>
      <c r="S270" s="12"/>
      <c r="T270" s="12"/>
      <c r="U270" s="12"/>
      <c r="V270" s="12"/>
    </row>
    <row r="271" spans="1:22" ht="17" thickBot="1" x14ac:dyDescent="0.25">
      <c r="A271" s="475"/>
      <c r="B271" s="331" t="s">
        <v>121</v>
      </c>
      <c r="C271" s="475"/>
      <c r="D271" s="270"/>
      <c r="E271" s="270"/>
      <c r="F271" s="270"/>
      <c r="G271" s="19"/>
      <c r="H271" s="19"/>
      <c r="I271" s="19"/>
      <c r="J271" s="19"/>
      <c r="K271" s="19"/>
      <c r="L271" s="12"/>
      <c r="M271" s="12"/>
      <c r="N271" s="12"/>
      <c r="O271" s="12"/>
      <c r="P271" s="12"/>
      <c r="Q271" s="12"/>
      <c r="R271" s="12"/>
      <c r="S271" s="12"/>
      <c r="T271" s="12"/>
      <c r="U271" s="12"/>
      <c r="V271" s="12"/>
    </row>
    <row r="272" spans="1:22" ht="17" thickBot="1" x14ac:dyDescent="0.25">
      <c r="A272" s="475"/>
      <c r="B272" s="475"/>
      <c r="C272" s="475"/>
      <c r="D272" s="270"/>
      <c r="E272" s="270"/>
      <c r="F272" s="270"/>
      <c r="G272" s="19"/>
      <c r="H272" s="19"/>
      <c r="I272" s="19"/>
      <c r="J272" s="19"/>
      <c r="K272" s="19"/>
      <c r="L272" s="12"/>
      <c r="M272" s="12"/>
      <c r="N272" s="12"/>
      <c r="O272" s="12"/>
      <c r="P272" s="12"/>
      <c r="Q272" s="12"/>
      <c r="R272" s="12"/>
      <c r="S272" s="12"/>
      <c r="T272" s="12"/>
      <c r="U272" s="12"/>
      <c r="V272" s="12"/>
    </row>
    <row r="273" spans="1:22" ht="17" thickBot="1" x14ac:dyDescent="0.25">
      <c r="A273" s="475"/>
      <c r="B273" s="268" t="s">
        <v>368</v>
      </c>
      <c r="C273" s="475"/>
      <c r="D273" s="270"/>
      <c r="E273" s="270"/>
      <c r="F273" s="270"/>
      <c r="G273" s="19"/>
      <c r="H273" s="19"/>
      <c r="I273" s="19"/>
      <c r="J273" s="19"/>
      <c r="K273" s="19"/>
      <c r="L273" s="12"/>
      <c r="M273" s="12"/>
      <c r="N273" s="12"/>
      <c r="O273" s="12"/>
      <c r="P273" s="12"/>
      <c r="Q273" s="12"/>
      <c r="R273" s="12"/>
      <c r="S273" s="12"/>
      <c r="T273" s="12"/>
      <c r="U273" s="12"/>
      <c r="V273" s="12"/>
    </row>
    <row r="274" spans="1:22" ht="17" thickBot="1" x14ac:dyDescent="0.25">
      <c r="A274" s="475"/>
      <c r="B274" s="475"/>
      <c r="C274" s="475"/>
      <c r="D274" s="270"/>
      <c r="E274" s="270"/>
      <c r="F274" s="270"/>
      <c r="G274" s="19"/>
      <c r="H274" s="19"/>
      <c r="I274" s="19"/>
      <c r="J274" s="19"/>
      <c r="K274" s="19"/>
      <c r="L274" s="12"/>
      <c r="M274" s="12"/>
      <c r="N274" s="12"/>
      <c r="O274" s="12"/>
      <c r="P274" s="12"/>
      <c r="Q274" s="12"/>
      <c r="R274" s="12"/>
      <c r="S274" s="12"/>
      <c r="T274" s="12"/>
      <c r="U274" s="12"/>
      <c r="V274" s="12"/>
    </row>
    <row r="275" spans="1:22" ht="17" thickBot="1" x14ac:dyDescent="0.25">
      <c r="A275" s="475"/>
      <c r="B275" s="331" t="s">
        <v>150</v>
      </c>
      <c r="C275" s="475"/>
      <c r="D275" s="270"/>
      <c r="E275" s="270"/>
      <c r="F275" s="270"/>
      <c r="G275" s="19"/>
      <c r="H275" s="19"/>
      <c r="I275" s="19"/>
      <c r="J275" s="19"/>
      <c r="K275" s="19"/>
      <c r="L275" s="12"/>
      <c r="M275" s="12"/>
      <c r="N275" s="12"/>
      <c r="O275" s="12"/>
      <c r="P275" s="12"/>
      <c r="Q275" s="12"/>
      <c r="R275" s="12"/>
      <c r="S275" s="12"/>
      <c r="T275" s="12"/>
      <c r="U275" s="12"/>
      <c r="V275" s="12"/>
    </row>
    <row r="276" spans="1:22" ht="17" thickBot="1" x14ac:dyDescent="0.25">
      <c r="A276" s="475"/>
      <c r="B276" s="475"/>
      <c r="C276" s="475"/>
      <c r="D276" s="270"/>
      <c r="E276" s="270"/>
      <c r="F276" s="270"/>
      <c r="G276" s="19"/>
      <c r="H276" s="19"/>
      <c r="I276" s="19"/>
      <c r="J276" s="19"/>
      <c r="K276" s="19"/>
      <c r="L276" s="12"/>
      <c r="M276" s="12"/>
      <c r="N276" s="12"/>
      <c r="O276" s="12"/>
      <c r="P276" s="12"/>
      <c r="Q276" s="12"/>
      <c r="R276" s="12"/>
      <c r="S276" s="12"/>
      <c r="T276" s="12"/>
      <c r="U276" s="12"/>
      <c r="V276" s="12"/>
    </row>
    <row r="277" spans="1:22" ht="17" thickBot="1" x14ac:dyDescent="0.25">
      <c r="A277" s="475"/>
      <c r="B277" s="331" t="s">
        <v>125</v>
      </c>
      <c r="C277" s="475"/>
      <c r="D277" s="475"/>
      <c r="E277" s="475"/>
      <c r="F277" s="475"/>
      <c r="G277" s="19"/>
      <c r="H277" s="19"/>
      <c r="I277" s="19"/>
      <c r="J277" s="19"/>
      <c r="K277" s="19"/>
      <c r="L277" s="12"/>
      <c r="M277" s="12"/>
      <c r="N277" s="12"/>
      <c r="O277" s="12"/>
      <c r="P277" s="12"/>
      <c r="Q277" s="12"/>
      <c r="R277" s="12"/>
      <c r="S277" s="12"/>
      <c r="T277" s="12"/>
      <c r="U277" s="12"/>
      <c r="V277" s="12"/>
    </row>
    <row r="278" spans="1:22" ht="17" thickBot="1" x14ac:dyDescent="0.25">
      <c r="A278" s="475"/>
      <c r="B278" s="475"/>
      <c r="C278" s="475"/>
      <c r="D278" s="475"/>
      <c r="E278" s="475"/>
      <c r="F278" s="475"/>
      <c r="G278" s="19"/>
      <c r="H278" s="19"/>
      <c r="I278" s="19"/>
      <c r="J278" s="19"/>
      <c r="K278" s="19"/>
      <c r="L278" s="12"/>
      <c r="M278" s="12"/>
      <c r="N278" s="12"/>
      <c r="O278" s="12"/>
      <c r="P278" s="12"/>
      <c r="Q278" s="12"/>
      <c r="R278" s="12"/>
      <c r="S278" s="12"/>
      <c r="T278" s="12"/>
      <c r="U278" s="12"/>
      <c r="V278" s="12"/>
    </row>
    <row r="279" spans="1:22" ht="30" thickBot="1" x14ac:dyDescent="0.25">
      <c r="A279" s="475"/>
      <c r="B279" s="382" t="s">
        <v>122</v>
      </c>
      <c r="C279" s="475"/>
      <c r="D279" s="271" t="s">
        <v>123</v>
      </c>
      <c r="E279" s="476"/>
      <c r="F279" s="271" t="s">
        <v>124</v>
      </c>
      <c r="G279" s="19"/>
      <c r="H279" s="19"/>
      <c r="I279" s="19"/>
      <c r="J279" s="19"/>
      <c r="K279" s="19"/>
      <c r="L279" s="12"/>
      <c r="M279" s="12"/>
      <c r="N279" s="12"/>
      <c r="O279" s="12"/>
      <c r="P279" s="12"/>
      <c r="Q279" s="12"/>
      <c r="R279" s="12"/>
      <c r="S279" s="12"/>
      <c r="T279" s="12"/>
      <c r="U279" s="12"/>
      <c r="V279" s="12"/>
    </row>
    <row r="280" spans="1:22" ht="17" thickBot="1" x14ac:dyDescent="0.25">
      <c r="A280" s="475"/>
      <c r="B280" s="475"/>
      <c r="C280" s="475"/>
      <c r="D280" s="353"/>
      <c r="E280" s="353"/>
      <c r="F280" s="353"/>
      <c r="G280" s="19"/>
      <c r="H280" s="19"/>
      <c r="I280" s="19"/>
      <c r="J280" s="19"/>
      <c r="K280" s="19"/>
      <c r="L280" s="12"/>
      <c r="M280" s="12"/>
      <c r="N280" s="12"/>
      <c r="O280" s="12"/>
      <c r="P280" s="12"/>
      <c r="Q280" s="12"/>
      <c r="R280" s="12"/>
      <c r="S280" s="12"/>
      <c r="T280" s="12"/>
      <c r="U280" s="12"/>
      <c r="V280" s="12"/>
    </row>
    <row r="281" spans="1:22" ht="17" thickBot="1" x14ac:dyDescent="0.25">
      <c r="A281" s="475"/>
      <c r="B281" s="354"/>
      <c r="C281" s="475"/>
      <c r="D281" s="269"/>
      <c r="E281" s="476"/>
      <c r="F281" s="269"/>
      <c r="G281" s="19"/>
      <c r="H281" s="19"/>
      <c r="I281" s="19"/>
      <c r="J281" s="19"/>
      <c r="K281" s="19"/>
      <c r="L281" s="12"/>
      <c r="M281" s="12"/>
      <c r="N281" s="12"/>
      <c r="O281" s="12"/>
      <c r="P281" s="12"/>
      <c r="Q281" s="12"/>
      <c r="R281" s="12"/>
      <c r="S281" s="12"/>
      <c r="T281" s="12"/>
      <c r="U281" s="12"/>
      <c r="V281" s="12"/>
    </row>
    <row r="282" spans="1:22" ht="17" thickBot="1" x14ac:dyDescent="0.25">
      <c r="A282" s="475"/>
      <c r="B282" s="355"/>
      <c r="C282" s="475"/>
      <c r="D282" s="269"/>
      <c r="E282" s="476"/>
      <c r="F282" s="269"/>
      <c r="G282" s="19"/>
      <c r="H282" s="19"/>
      <c r="I282" s="19"/>
      <c r="J282" s="19"/>
      <c r="K282" s="19"/>
      <c r="L282" s="12"/>
      <c r="M282" s="12"/>
      <c r="N282" s="12"/>
      <c r="O282" s="12"/>
      <c r="P282" s="12"/>
      <c r="Q282" s="12"/>
      <c r="R282" s="12"/>
      <c r="S282" s="12"/>
      <c r="T282" s="12"/>
      <c r="U282" s="12"/>
      <c r="V282" s="12"/>
    </row>
    <row r="283" spans="1:22" ht="17" thickBot="1" x14ac:dyDescent="0.25">
      <c r="A283" s="475"/>
      <c r="B283" s="355"/>
      <c r="C283" s="475"/>
      <c r="D283" s="269"/>
      <c r="E283" s="476"/>
      <c r="F283" s="269"/>
      <c r="G283" s="19"/>
      <c r="H283" s="19"/>
      <c r="I283" s="19"/>
      <c r="J283" s="19"/>
      <c r="K283" s="19"/>
      <c r="L283" s="12"/>
      <c r="M283" s="12"/>
      <c r="N283" s="12"/>
      <c r="O283" s="12"/>
      <c r="P283" s="12"/>
      <c r="Q283" s="12"/>
      <c r="R283" s="12"/>
      <c r="S283" s="12"/>
      <c r="T283" s="12"/>
      <c r="U283" s="12"/>
      <c r="V283" s="12"/>
    </row>
    <row r="284" spans="1:22" ht="17" thickBot="1" x14ac:dyDescent="0.25">
      <c r="A284" s="475"/>
      <c r="B284" s="355"/>
      <c r="C284" s="475"/>
      <c r="D284" s="269"/>
      <c r="E284" s="476"/>
      <c r="F284" s="269"/>
      <c r="G284" s="19"/>
      <c r="H284" s="19"/>
      <c r="I284" s="19"/>
      <c r="J284" s="19"/>
      <c r="K284" s="19"/>
      <c r="L284" s="12"/>
      <c r="M284" s="12"/>
      <c r="N284" s="12"/>
      <c r="O284" s="12"/>
      <c r="P284" s="12"/>
      <c r="Q284" s="12"/>
      <c r="R284" s="12"/>
      <c r="S284" s="12"/>
      <c r="T284" s="12"/>
      <c r="U284" s="12"/>
      <c r="V284" s="12"/>
    </row>
    <row r="285" spans="1:22" ht="17" thickBot="1" x14ac:dyDescent="0.25">
      <c r="A285" s="475"/>
      <c r="B285" s="355"/>
      <c r="C285" s="475"/>
      <c r="D285" s="269"/>
      <c r="E285" s="476"/>
      <c r="F285" s="269"/>
      <c r="G285" s="19"/>
      <c r="H285" s="21"/>
      <c r="I285" s="19"/>
      <c r="J285" s="19"/>
      <c r="K285" s="19"/>
      <c r="L285" s="12"/>
      <c r="M285" s="12"/>
      <c r="N285" s="12"/>
      <c r="O285" s="12"/>
      <c r="P285" s="12"/>
      <c r="Q285" s="12"/>
      <c r="R285" s="12"/>
      <c r="S285" s="12"/>
      <c r="T285" s="12"/>
      <c r="U285" s="12"/>
      <c r="V285" s="12"/>
    </row>
    <row r="286" spans="1:22" ht="17" thickBot="1" x14ac:dyDescent="0.25">
      <c r="A286" s="475"/>
      <c r="B286" s="355"/>
      <c r="C286" s="475"/>
      <c r="D286" s="269"/>
      <c r="E286" s="476"/>
      <c r="F286" s="269"/>
      <c r="G286" s="19"/>
      <c r="H286" s="32"/>
      <c r="I286" s="19"/>
      <c r="J286" s="19"/>
      <c r="K286" s="19"/>
      <c r="L286" s="12"/>
      <c r="M286" s="12"/>
      <c r="N286" s="12"/>
      <c r="O286" s="12"/>
      <c r="P286" s="12"/>
      <c r="Q286" s="12"/>
      <c r="R286" s="12"/>
      <c r="S286" s="12"/>
      <c r="T286" s="12"/>
      <c r="U286" s="12"/>
      <c r="V286" s="12"/>
    </row>
    <row r="287" spans="1:22" ht="17" thickBot="1" x14ac:dyDescent="0.25">
      <c r="A287" s="475"/>
      <c r="B287" s="355"/>
      <c r="C287" s="475"/>
      <c r="D287" s="269"/>
      <c r="E287" s="476"/>
      <c r="F287" s="269"/>
      <c r="G287" s="30"/>
      <c r="H287" s="23"/>
      <c r="I287" s="19"/>
      <c r="J287" s="19"/>
      <c r="K287" s="19"/>
      <c r="L287" s="12"/>
      <c r="M287" s="12"/>
      <c r="N287" s="12"/>
      <c r="O287" s="12"/>
      <c r="P287" s="12"/>
      <c r="Q287" s="12"/>
      <c r="R287" s="12"/>
      <c r="S287" s="12"/>
      <c r="T287" s="12"/>
      <c r="U287" s="12"/>
      <c r="V287" s="12"/>
    </row>
    <row r="288" spans="1:22" ht="17" thickBot="1" x14ac:dyDescent="0.25">
      <c r="A288" s="475"/>
      <c r="B288" s="355"/>
      <c r="C288" s="475"/>
      <c r="D288" s="269"/>
      <c r="E288" s="476"/>
      <c r="F288" s="269"/>
      <c r="G288" s="19"/>
      <c r="H288" s="21"/>
      <c r="I288" s="19"/>
      <c r="J288" s="19"/>
      <c r="K288" s="19"/>
      <c r="L288" s="12"/>
      <c r="M288" s="12"/>
      <c r="N288" s="12"/>
      <c r="O288" s="12"/>
      <c r="P288" s="12"/>
      <c r="Q288" s="12"/>
      <c r="R288" s="12"/>
      <c r="S288" s="12"/>
      <c r="T288" s="12"/>
      <c r="U288" s="12"/>
      <c r="V288" s="12"/>
    </row>
    <row r="289" spans="1:22" ht="17" thickBot="1" x14ac:dyDescent="0.25">
      <c r="A289" s="475"/>
      <c r="B289" s="355"/>
      <c r="C289" s="475"/>
      <c r="D289" s="269"/>
      <c r="E289" s="476"/>
      <c r="F289" s="269"/>
      <c r="G289" s="19"/>
      <c r="H289" s="21"/>
      <c r="I289" s="19"/>
      <c r="J289" s="19"/>
      <c r="K289" s="19"/>
      <c r="L289" s="12"/>
      <c r="M289" s="12"/>
      <c r="N289" s="12"/>
      <c r="O289" s="12"/>
      <c r="P289" s="12"/>
      <c r="Q289" s="12"/>
      <c r="R289" s="12"/>
      <c r="S289" s="12"/>
      <c r="T289" s="12"/>
      <c r="U289" s="12"/>
      <c r="V289" s="12"/>
    </row>
    <row r="290" spans="1:22" ht="17" thickBot="1" x14ac:dyDescent="0.25">
      <c r="A290" s="475"/>
      <c r="B290" s="356"/>
      <c r="C290" s="475"/>
      <c r="D290" s="269"/>
      <c r="E290" s="476"/>
      <c r="F290" s="269"/>
      <c r="G290" s="19"/>
      <c r="H290" s="21"/>
      <c r="I290" s="19"/>
      <c r="J290" s="19"/>
      <c r="K290" s="19"/>
      <c r="L290" s="12"/>
      <c r="M290" s="12"/>
      <c r="N290" s="12"/>
      <c r="O290" s="12"/>
      <c r="P290" s="12"/>
      <c r="Q290" s="12"/>
      <c r="R290" s="12"/>
      <c r="S290" s="12"/>
      <c r="T290" s="12"/>
      <c r="U290" s="12"/>
      <c r="V290" s="12"/>
    </row>
    <row r="291" spans="1:22" ht="16" x14ac:dyDescent="0.2">
      <c r="A291" s="475"/>
      <c r="B291" s="270"/>
      <c r="C291" s="270"/>
      <c r="D291" s="270"/>
      <c r="E291" s="270"/>
      <c r="F291" s="270"/>
      <c r="G291" s="19"/>
      <c r="H291" s="21"/>
      <c r="I291" s="19"/>
      <c r="J291" s="19"/>
      <c r="K291" s="19"/>
      <c r="L291" s="12"/>
      <c r="M291" s="12"/>
      <c r="N291" s="12"/>
      <c r="O291" s="12"/>
      <c r="P291" s="12"/>
      <c r="Q291" s="12"/>
      <c r="R291" s="12"/>
      <c r="S291" s="12"/>
      <c r="T291" s="12"/>
      <c r="U291" s="12"/>
      <c r="V291" s="12"/>
    </row>
    <row r="292" spans="1:22" ht="16" x14ac:dyDescent="0.2">
      <c r="A292" s="270"/>
      <c r="B292" s="270"/>
      <c r="C292" s="270"/>
      <c r="D292" s="270"/>
      <c r="E292" s="270"/>
      <c r="F292" s="270"/>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41" t="s">
        <v>141</v>
      </c>
      <c r="C294" s="542"/>
      <c r="D294" s="542"/>
      <c r="E294" s="542"/>
      <c r="F294" s="542"/>
      <c r="G294" s="543"/>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57">
        <v>1</v>
      </c>
      <c r="B296" s="358" t="s">
        <v>142</v>
      </c>
      <c r="C296" s="475"/>
      <c r="D296" s="475"/>
      <c r="E296" s="475"/>
      <c r="F296" s="475"/>
      <c r="G296" s="475"/>
      <c r="H296" s="21"/>
      <c r="I296" s="19"/>
      <c r="J296" s="19"/>
      <c r="K296" s="19"/>
      <c r="L296" s="12"/>
      <c r="M296" s="12"/>
      <c r="N296" s="12"/>
      <c r="O296" s="12"/>
      <c r="P296" s="12"/>
      <c r="Q296" s="12"/>
      <c r="R296" s="12"/>
      <c r="S296" s="12"/>
      <c r="T296" s="12"/>
      <c r="U296" s="12"/>
      <c r="V296" s="12"/>
    </row>
    <row r="297" spans="1:22" ht="17" thickBot="1" x14ac:dyDescent="0.25">
      <c r="A297" s="359"/>
      <c r="B297" s="475"/>
      <c r="C297" s="475"/>
      <c r="D297" s="475"/>
      <c r="E297" s="475"/>
      <c r="F297" s="475"/>
      <c r="G297" s="475"/>
      <c r="H297" s="21"/>
      <c r="I297" s="19"/>
      <c r="J297" s="19"/>
      <c r="K297" s="19"/>
      <c r="L297" s="12"/>
      <c r="M297" s="12"/>
      <c r="N297" s="12"/>
      <c r="O297" s="12"/>
      <c r="P297" s="12"/>
      <c r="Q297" s="12"/>
      <c r="R297" s="12"/>
      <c r="S297" s="12"/>
      <c r="T297" s="12"/>
      <c r="U297" s="12"/>
      <c r="V297" s="12"/>
    </row>
    <row r="298" spans="1:22" ht="17" thickBot="1" x14ac:dyDescent="0.25">
      <c r="A298" s="357">
        <v>2</v>
      </c>
      <c r="B298" s="358" t="s">
        <v>164</v>
      </c>
      <c r="C298" s="475"/>
      <c r="D298" s="475"/>
      <c r="E298" s="475"/>
      <c r="F298" s="475"/>
      <c r="G298" s="475"/>
      <c r="H298" s="19"/>
      <c r="I298" s="19"/>
      <c r="J298" s="19"/>
      <c r="K298" s="19"/>
      <c r="L298" s="12"/>
      <c r="M298" s="12"/>
      <c r="N298" s="12"/>
      <c r="O298" s="12"/>
      <c r="P298" s="12"/>
      <c r="Q298" s="12"/>
      <c r="R298" s="12"/>
      <c r="S298" s="12"/>
      <c r="T298" s="12"/>
      <c r="U298" s="12"/>
      <c r="V298" s="12"/>
    </row>
    <row r="299" spans="1:22" ht="17" thickBot="1" x14ac:dyDescent="0.25">
      <c r="A299" s="359"/>
      <c r="B299" s="475"/>
      <c r="C299" s="475"/>
      <c r="D299" s="475"/>
      <c r="E299" s="475"/>
      <c r="F299" s="475"/>
      <c r="G299" s="475"/>
      <c r="H299" s="19"/>
      <c r="I299" s="19"/>
      <c r="J299" s="19"/>
      <c r="K299" s="19"/>
      <c r="L299" s="12"/>
      <c r="M299" s="12"/>
      <c r="N299" s="12"/>
      <c r="O299" s="12"/>
      <c r="P299" s="12"/>
      <c r="Q299" s="12"/>
      <c r="R299" s="12"/>
      <c r="S299" s="12"/>
      <c r="T299" s="12"/>
      <c r="U299" s="12"/>
      <c r="V299" s="12"/>
    </row>
    <row r="300" spans="1:22" ht="28.5" customHeight="1" thickBot="1" x14ac:dyDescent="0.25">
      <c r="A300" s="360">
        <v>3</v>
      </c>
      <c r="B300" s="383" t="s">
        <v>165</v>
      </c>
      <c r="C300" s="475"/>
      <c r="D300" s="322" t="s">
        <v>143</v>
      </c>
      <c r="E300" s="475"/>
      <c r="F300" s="332" t="s">
        <v>144</v>
      </c>
      <c r="G300" s="475"/>
      <c r="H300" s="19"/>
      <c r="I300" s="19"/>
      <c r="J300" s="19"/>
      <c r="K300" s="19"/>
      <c r="L300" s="12"/>
      <c r="M300" s="12"/>
      <c r="N300" s="12"/>
      <c r="O300" s="12"/>
      <c r="P300" s="12"/>
      <c r="Q300" s="12"/>
      <c r="R300" s="12"/>
      <c r="S300" s="12"/>
      <c r="T300" s="12"/>
      <c r="U300" s="12"/>
      <c r="V300" s="12"/>
    </row>
    <row r="301" spans="1:22" ht="17" thickBot="1" x14ac:dyDescent="0.25">
      <c r="A301" s="475"/>
      <c r="B301" s="475"/>
      <c r="C301" s="475"/>
      <c r="D301" s="475"/>
      <c r="E301" s="475"/>
      <c r="F301" s="475"/>
      <c r="G301" s="475"/>
      <c r="H301" s="19"/>
      <c r="I301" s="19"/>
      <c r="J301" s="19"/>
      <c r="K301" s="19"/>
      <c r="L301" s="12"/>
      <c r="M301" s="12"/>
      <c r="N301" s="12"/>
      <c r="O301" s="12"/>
      <c r="P301" s="12"/>
      <c r="Q301" s="12"/>
      <c r="R301" s="12"/>
      <c r="S301" s="12"/>
      <c r="T301" s="12"/>
      <c r="U301" s="12"/>
      <c r="V301" s="12"/>
    </row>
    <row r="302" spans="1:22" ht="16" x14ac:dyDescent="0.2">
      <c r="A302" s="475"/>
      <c r="B302" s="361" t="s">
        <v>338</v>
      </c>
      <c r="C302" s="475"/>
      <c r="D302" s="324"/>
      <c r="E302" s="476"/>
      <c r="F302" s="324"/>
      <c r="G302" s="475"/>
      <c r="H302" s="19"/>
      <c r="I302" s="19"/>
      <c r="J302" s="19"/>
      <c r="K302" s="19"/>
      <c r="L302" s="12"/>
      <c r="M302" s="12"/>
      <c r="N302" s="12"/>
      <c r="O302" s="12"/>
      <c r="P302" s="12"/>
      <c r="Q302" s="12"/>
      <c r="R302" s="12"/>
      <c r="S302" s="12"/>
      <c r="T302" s="12"/>
      <c r="U302" s="12"/>
      <c r="V302" s="12"/>
    </row>
    <row r="303" spans="1:22" ht="16" x14ac:dyDescent="0.2">
      <c r="A303" s="475"/>
      <c r="B303" s="355" t="s">
        <v>145</v>
      </c>
      <c r="C303" s="475"/>
      <c r="D303" s="324"/>
      <c r="E303" s="476"/>
      <c r="F303" s="324"/>
      <c r="G303" s="475"/>
      <c r="H303" s="19"/>
      <c r="I303" s="19"/>
      <c r="J303" s="19"/>
      <c r="K303" s="19"/>
      <c r="L303" s="12"/>
      <c r="M303" s="12"/>
      <c r="N303" s="12"/>
      <c r="O303" s="12"/>
      <c r="P303" s="12"/>
      <c r="Q303" s="12"/>
      <c r="R303" s="12"/>
      <c r="S303" s="12"/>
      <c r="T303" s="12"/>
      <c r="U303" s="12"/>
      <c r="V303" s="12"/>
    </row>
    <row r="304" spans="1:22" ht="16" x14ac:dyDescent="0.2">
      <c r="A304" s="475"/>
      <c r="B304" s="355" t="s">
        <v>146</v>
      </c>
      <c r="C304" s="475"/>
      <c r="D304" s="324"/>
      <c r="E304" s="476"/>
      <c r="F304" s="324"/>
      <c r="G304" s="475"/>
      <c r="H304" s="19"/>
      <c r="I304" s="19"/>
      <c r="J304" s="19"/>
      <c r="K304" s="19"/>
      <c r="L304" s="12"/>
      <c r="M304" s="12"/>
      <c r="N304" s="12"/>
      <c r="O304" s="12"/>
      <c r="P304" s="12"/>
      <c r="Q304" s="12"/>
      <c r="R304" s="12"/>
      <c r="S304" s="12"/>
      <c r="T304" s="12"/>
      <c r="U304" s="12"/>
      <c r="V304" s="12"/>
    </row>
    <row r="305" spans="1:22" ht="16" x14ac:dyDescent="0.2">
      <c r="A305" s="475"/>
      <c r="B305" s="355" t="s">
        <v>147</v>
      </c>
      <c r="C305" s="475"/>
      <c r="D305" s="324"/>
      <c r="E305" s="476"/>
      <c r="F305" s="324"/>
      <c r="G305" s="475"/>
      <c r="H305" s="19"/>
      <c r="I305" s="19"/>
      <c r="J305" s="19"/>
      <c r="K305" s="19"/>
      <c r="L305" s="12"/>
      <c r="M305" s="12"/>
      <c r="N305" s="12"/>
      <c r="O305" s="12"/>
      <c r="P305" s="12"/>
      <c r="Q305" s="12"/>
      <c r="R305" s="12"/>
      <c r="S305" s="12"/>
      <c r="T305" s="12"/>
      <c r="U305" s="12"/>
      <c r="V305" s="12"/>
    </row>
    <row r="306" spans="1:22" ht="16" x14ac:dyDescent="0.2">
      <c r="A306" s="475"/>
      <c r="B306" s="355" t="s">
        <v>148</v>
      </c>
      <c r="C306" s="475"/>
      <c r="D306" s="324"/>
      <c r="E306" s="476"/>
      <c r="F306" s="324"/>
      <c r="G306" s="475"/>
      <c r="H306" s="19"/>
      <c r="I306" s="19"/>
      <c r="J306" s="19"/>
      <c r="K306" s="19"/>
      <c r="L306" s="12"/>
      <c r="M306" s="12"/>
      <c r="N306" s="12"/>
      <c r="O306" s="12"/>
      <c r="P306" s="12"/>
      <c r="Q306" s="12"/>
      <c r="R306" s="12"/>
      <c r="S306" s="12"/>
      <c r="T306" s="12"/>
      <c r="U306" s="12"/>
      <c r="V306" s="12"/>
    </row>
    <row r="307" spans="1:22" ht="17" thickBot="1" x14ac:dyDescent="0.25">
      <c r="A307" s="475"/>
      <c r="B307" s="356" t="s">
        <v>149</v>
      </c>
      <c r="C307" s="475"/>
      <c r="D307" s="324"/>
      <c r="E307" s="476"/>
      <c r="F307" s="324"/>
      <c r="G307" s="475"/>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77" t="s">
        <v>127</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65">
        <v>1</v>
      </c>
      <c r="B313" s="362" t="s">
        <v>128</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77" t="s">
        <v>140</v>
      </c>
      <c r="C317" s="415"/>
      <c r="D317" s="415"/>
      <c r="E317" s="415"/>
      <c r="F317" s="415"/>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63" t="s">
        <v>133</v>
      </c>
      <c r="B319" s="364" t="s">
        <v>340</v>
      </c>
      <c r="C319" s="475"/>
      <c r="D319" s="475"/>
      <c r="E319" s="475"/>
      <c r="F319" s="475"/>
      <c r="G319" s="475"/>
      <c r="H319" s="19"/>
      <c r="I319" s="19"/>
      <c r="J319" s="19"/>
      <c r="K319" s="19"/>
      <c r="L319" s="12"/>
      <c r="M319" s="12"/>
      <c r="N319" s="12"/>
      <c r="O319" s="12"/>
      <c r="P319" s="12"/>
      <c r="Q319" s="12"/>
      <c r="R319" s="12"/>
      <c r="S319" s="12"/>
      <c r="T319" s="12"/>
      <c r="U319" s="12"/>
      <c r="V319" s="12"/>
    </row>
    <row r="320" spans="1:22" ht="17" thickBot="1" x14ac:dyDescent="0.25">
      <c r="A320" s="365"/>
      <c r="B320" s="308"/>
      <c r="C320" s="475"/>
      <c r="D320" s="475"/>
      <c r="E320" s="475"/>
      <c r="F320" s="475"/>
      <c r="G320" s="475"/>
      <c r="H320" s="19"/>
      <c r="I320" s="19"/>
      <c r="J320" s="19"/>
      <c r="K320" s="19"/>
      <c r="L320" s="12"/>
      <c r="M320" s="12"/>
      <c r="N320" s="12"/>
      <c r="O320" s="12"/>
      <c r="P320" s="12"/>
      <c r="Q320" s="12"/>
      <c r="R320" s="12"/>
      <c r="S320" s="12"/>
      <c r="T320" s="12"/>
      <c r="U320" s="12"/>
      <c r="V320" s="12"/>
    </row>
    <row r="321" spans="1:22" ht="86" thickBot="1" x14ac:dyDescent="0.25">
      <c r="A321" s="363" t="s">
        <v>134</v>
      </c>
      <c r="B321" s="364" t="s">
        <v>339</v>
      </c>
      <c r="C321" s="475"/>
      <c r="D321" s="475"/>
      <c r="E321" s="475"/>
      <c r="F321" s="475"/>
      <c r="G321" s="475"/>
      <c r="H321" s="19"/>
      <c r="I321" s="19"/>
      <c r="J321" s="19"/>
      <c r="K321" s="19"/>
      <c r="L321" s="12"/>
      <c r="M321" s="12"/>
      <c r="N321" s="12"/>
      <c r="O321" s="12"/>
      <c r="P321" s="12"/>
      <c r="Q321" s="12"/>
      <c r="R321" s="12"/>
      <c r="S321" s="12"/>
      <c r="T321" s="12"/>
      <c r="U321" s="12"/>
      <c r="V321" s="12"/>
    </row>
    <row r="322" spans="1:22" ht="17" thickBot="1" x14ac:dyDescent="0.25">
      <c r="A322" s="365"/>
      <c r="B322" s="475"/>
      <c r="C322" s="475"/>
      <c r="D322" s="475"/>
      <c r="E322" s="475"/>
      <c r="F322" s="475"/>
      <c r="G322" s="475"/>
      <c r="H322" s="19"/>
      <c r="I322" s="19"/>
      <c r="J322" s="19"/>
      <c r="K322" s="19"/>
      <c r="L322" s="12"/>
      <c r="M322" s="12"/>
      <c r="N322" s="12"/>
      <c r="O322" s="12"/>
      <c r="P322" s="12"/>
      <c r="Q322" s="12"/>
      <c r="R322" s="12"/>
      <c r="S322" s="12"/>
      <c r="T322" s="12"/>
      <c r="U322" s="12"/>
      <c r="V322" s="12"/>
    </row>
    <row r="323" spans="1:22" ht="29" thickBot="1" x14ac:dyDescent="0.25">
      <c r="A323" s="366"/>
      <c r="B323" s="367" t="s">
        <v>135</v>
      </c>
      <c r="C323" s="475"/>
      <c r="D323" s="368" t="s">
        <v>152</v>
      </c>
      <c r="E323" s="369"/>
      <c r="F323" s="368" t="s">
        <v>153</v>
      </c>
      <c r="G323" s="475"/>
      <c r="H323" s="19"/>
      <c r="I323" s="19"/>
      <c r="J323" s="19"/>
      <c r="K323" s="19"/>
      <c r="L323" s="12"/>
      <c r="M323" s="12"/>
      <c r="N323" s="12"/>
      <c r="O323" s="12"/>
      <c r="P323" s="12"/>
      <c r="Q323" s="12"/>
      <c r="R323" s="12"/>
      <c r="S323" s="12"/>
      <c r="T323" s="12"/>
      <c r="U323" s="12"/>
      <c r="V323" s="12"/>
    </row>
    <row r="324" spans="1:22" ht="17" thickBot="1" x14ac:dyDescent="0.25">
      <c r="A324" s="264"/>
      <c r="B324" s="367" t="s">
        <v>136</v>
      </c>
      <c r="C324" s="475"/>
      <c r="D324" s="475"/>
      <c r="E324" s="475"/>
      <c r="F324" s="475"/>
      <c r="G324" s="475"/>
      <c r="H324" s="19"/>
      <c r="I324" s="19"/>
      <c r="J324" s="19"/>
      <c r="K324" s="19"/>
      <c r="L324" s="12"/>
      <c r="M324" s="12"/>
      <c r="N324" s="12"/>
      <c r="O324" s="12"/>
      <c r="P324" s="12"/>
      <c r="Q324" s="12"/>
      <c r="R324" s="12"/>
      <c r="S324" s="12"/>
      <c r="T324" s="12"/>
      <c r="U324" s="12"/>
      <c r="V324" s="12"/>
    </row>
    <row r="325" spans="1:22" ht="17" thickBot="1" x14ac:dyDescent="0.25">
      <c r="A325" s="264"/>
      <c r="B325" s="370" t="s">
        <v>137</v>
      </c>
      <c r="C325" s="475"/>
      <c r="D325" s="371"/>
      <c r="E325" s="372"/>
      <c r="F325" s="371"/>
      <c r="G325" s="475"/>
      <c r="H325" s="19"/>
      <c r="I325" s="19"/>
      <c r="J325" s="19"/>
      <c r="K325" s="19"/>
      <c r="L325" s="12"/>
      <c r="M325" s="12"/>
      <c r="N325" s="12"/>
      <c r="O325" s="12"/>
      <c r="P325" s="12"/>
      <c r="Q325" s="12"/>
      <c r="R325" s="12"/>
      <c r="S325" s="12"/>
      <c r="T325" s="12"/>
      <c r="U325" s="12"/>
      <c r="V325" s="12"/>
    </row>
    <row r="326" spans="1:22" ht="16" x14ac:dyDescent="0.2">
      <c r="A326" s="264"/>
      <c r="B326" s="370" t="s">
        <v>138</v>
      </c>
      <c r="C326" s="475"/>
      <c r="D326" s="264"/>
      <c r="E326" s="264"/>
      <c r="F326" s="264"/>
      <c r="G326" s="475"/>
      <c r="H326" s="19"/>
      <c r="I326" s="19"/>
      <c r="J326" s="19"/>
      <c r="K326" s="19"/>
      <c r="L326" s="12"/>
      <c r="M326" s="12"/>
      <c r="N326" s="12"/>
      <c r="O326" s="12"/>
      <c r="P326" s="12"/>
      <c r="Q326" s="12"/>
      <c r="R326" s="12"/>
      <c r="S326" s="12"/>
      <c r="T326" s="12"/>
      <c r="U326" s="12"/>
      <c r="V326" s="12"/>
    </row>
    <row r="327" spans="1:22" ht="17" thickBot="1" x14ac:dyDescent="0.25">
      <c r="A327" s="264"/>
      <c r="B327" s="370" t="s">
        <v>139</v>
      </c>
      <c r="C327" s="475"/>
      <c r="D327" s="264"/>
      <c r="E327" s="264"/>
      <c r="F327" s="264"/>
      <c r="G327" s="475"/>
      <c r="H327" s="19"/>
      <c r="I327" s="19"/>
      <c r="J327" s="19"/>
      <c r="K327" s="19"/>
      <c r="L327" s="12"/>
      <c r="M327" s="12"/>
      <c r="N327" s="12"/>
      <c r="O327" s="12"/>
      <c r="P327" s="12"/>
      <c r="Q327" s="12"/>
      <c r="R327" s="12"/>
      <c r="S327" s="12"/>
      <c r="T327" s="12"/>
      <c r="U327" s="12"/>
      <c r="V327" s="12"/>
    </row>
    <row r="328" spans="1:22" ht="17" thickBot="1" x14ac:dyDescent="0.25">
      <c r="A328" s="475"/>
      <c r="B328" s="475"/>
      <c r="C328" s="475"/>
      <c r="D328" s="373" t="s">
        <v>154</v>
      </c>
      <c r="E328" s="372"/>
      <c r="F328" s="373" t="s">
        <v>154</v>
      </c>
      <c r="G328" s="475"/>
      <c r="H328" s="12"/>
      <c r="I328" s="19"/>
      <c r="J328" s="19"/>
      <c r="K328" s="19"/>
      <c r="L328" s="12"/>
      <c r="M328" s="12"/>
      <c r="N328" s="12"/>
      <c r="O328" s="12"/>
      <c r="P328" s="12"/>
      <c r="Q328" s="12"/>
      <c r="R328" s="12"/>
      <c r="S328" s="12"/>
      <c r="T328" s="12"/>
      <c r="U328" s="12"/>
      <c r="V328" s="12"/>
    </row>
    <row r="329" spans="1:22" ht="17" thickBot="1" x14ac:dyDescent="0.25">
      <c r="A329" s="416"/>
      <c r="B329" s="417" t="s">
        <v>3</v>
      </c>
      <c r="C329" s="475"/>
      <c r="D329" s="374"/>
      <c r="E329" s="264"/>
      <c r="F329" s="264"/>
      <c r="G329" s="475"/>
      <c r="H329" s="12"/>
      <c r="I329" s="19"/>
      <c r="J329" s="19"/>
      <c r="K329" s="19"/>
      <c r="L329" s="12"/>
      <c r="M329" s="12"/>
      <c r="N329" s="12"/>
      <c r="O329" s="12"/>
      <c r="P329" s="12"/>
      <c r="Q329" s="12"/>
      <c r="R329" s="12"/>
      <c r="S329" s="12"/>
      <c r="T329" s="12"/>
      <c r="U329" s="12"/>
      <c r="V329" s="12"/>
    </row>
    <row r="330" spans="1:22" ht="17" thickBot="1" x14ac:dyDescent="0.25">
      <c r="A330" s="418">
        <v>1</v>
      </c>
      <c r="B330" s="375">
        <f t="shared" ref="B330:B339" si="0">B28</f>
        <v>0</v>
      </c>
      <c r="C330" s="475"/>
      <c r="D330" s="376"/>
      <c r="E330" s="377"/>
      <c r="F330" s="376"/>
      <c r="G330" s="475"/>
      <c r="H330" s="12"/>
      <c r="I330" s="19"/>
      <c r="J330" s="19"/>
      <c r="K330" s="19"/>
      <c r="L330" s="12"/>
      <c r="M330" s="12"/>
      <c r="N330" s="12"/>
      <c r="O330" s="12"/>
      <c r="P330" s="12"/>
      <c r="Q330" s="12"/>
      <c r="R330" s="12"/>
      <c r="S330" s="12"/>
      <c r="T330" s="12"/>
      <c r="U330" s="12"/>
      <c r="V330" s="12"/>
    </row>
    <row r="331" spans="1:22" ht="17" thickBot="1" x14ac:dyDescent="0.25">
      <c r="A331" s="418">
        <v>2</v>
      </c>
      <c r="B331" s="375">
        <f t="shared" si="0"/>
        <v>0</v>
      </c>
      <c r="C331" s="475"/>
      <c r="D331" s="376"/>
      <c r="E331" s="377"/>
      <c r="F331" s="376"/>
      <c r="G331" s="475"/>
      <c r="H331" s="12"/>
      <c r="I331" s="19"/>
      <c r="J331" s="19"/>
      <c r="K331" s="19"/>
      <c r="L331" s="12"/>
      <c r="M331" s="12"/>
      <c r="N331" s="12"/>
      <c r="O331" s="12"/>
      <c r="P331" s="12"/>
      <c r="Q331" s="12"/>
      <c r="R331" s="12"/>
      <c r="S331" s="12"/>
      <c r="T331" s="12"/>
      <c r="U331" s="12"/>
      <c r="V331" s="12"/>
    </row>
    <row r="332" spans="1:22" ht="17" thickBot="1" x14ac:dyDescent="0.25">
      <c r="A332" s="418">
        <v>3</v>
      </c>
      <c r="B332" s="375">
        <f t="shared" si="0"/>
        <v>0</v>
      </c>
      <c r="C332" s="475"/>
      <c r="D332" s="376"/>
      <c r="E332" s="377"/>
      <c r="F332" s="376"/>
      <c r="G332" s="475"/>
      <c r="H332" s="12"/>
      <c r="I332" s="19"/>
      <c r="J332" s="19"/>
      <c r="K332" s="19"/>
      <c r="L332" s="12"/>
      <c r="M332" s="12"/>
      <c r="N332" s="12"/>
      <c r="O332" s="12"/>
      <c r="P332" s="12"/>
      <c r="Q332" s="12"/>
      <c r="R332" s="12"/>
      <c r="S332" s="12"/>
      <c r="T332" s="12"/>
      <c r="U332" s="12"/>
      <c r="V332" s="12"/>
    </row>
    <row r="333" spans="1:22" ht="17" thickBot="1" x14ac:dyDescent="0.25">
      <c r="A333" s="418">
        <v>4</v>
      </c>
      <c r="B333" s="375">
        <f t="shared" si="0"/>
        <v>0</v>
      </c>
      <c r="C333" s="475"/>
      <c r="D333" s="376"/>
      <c r="E333" s="377"/>
      <c r="F333" s="376"/>
      <c r="G333" s="475"/>
      <c r="H333" s="12"/>
      <c r="I333" s="19"/>
      <c r="J333" s="19"/>
      <c r="K333" s="19"/>
      <c r="L333" s="12"/>
      <c r="M333" s="12"/>
      <c r="N333" s="12"/>
      <c r="O333" s="12"/>
      <c r="P333" s="12"/>
      <c r="Q333" s="12"/>
      <c r="R333" s="12"/>
      <c r="S333" s="12"/>
      <c r="T333" s="12"/>
      <c r="U333" s="12"/>
      <c r="V333" s="12"/>
    </row>
    <row r="334" spans="1:22" ht="17" thickBot="1" x14ac:dyDescent="0.25">
      <c r="A334" s="418">
        <v>5</v>
      </c>
      <c r="B334" s="375">
        <f t="shared" si="0"/>
        <v>0</v>
      </c>
      <c r="C334" s="475"/>
      <c r="D334" s="376"/>
      <c r="E334" s="377"/>
      <c r="F334" s="376"/>
      <c r="G334" s="475"/>
      <c r="H334" s="12"/>
      <c r="I334" s="19"/>
      <c r="J334" s="19"/>
      <c r="K334" s="19"/>
      <c r="L334" s="12"/>
      <c r="M334" s="12"/>
      <c r="N334" s="12"/>
      <c r="O334" s="12"/>
      <c r="P334" s="12"/>
      <c r="Q334" s="12"/>
      <c r="R334" s="12"/>
      <c r="S334" s="12"/>
      <c r="T334" s="12"/>
      <c r="U334" s="12"/>
      <c r="V334" s="12"/>
    </row>
    <row r="335" spans="1:22" ht="17" thickBot="1" x14ac:dyDescent="0.25">
      <c r="A335" s="418">
        <v>6</v>
      </c>
      <c r="B335" s="375">
        <f t="shared" si="0"/>
        <v>0</v>
      </c>
      <c r="C335" s="475"/>
      <c r="D335" s="376"/>
      <c r="E335" s="377"/>
      <c r="F335" s="376"/>
      <c r="G335" s="475"/>
      <c r="H335" s="12"/>
      <c r="I335" s="19"/>
      <c r="J335" s="19"/>
      <c r="K335" s="19"/>
      <c r="L335" s="12"/>
      <c r="M335" s="12"/>
      <c r="N335" s="12"/>
      <c r="O335" s="12"/>
      <c r="P335" s="12"/>
      <c r="Q335" s="12"/>
      <c r="R335" s="12"/>
      <c r="S335" s="12"/>
      <c r="T335" s="12"/>
      <c r="U335" s="12"/>
      <c r="V335" s="12"/>
    </row>
    <row r="336" spans="1:22" ht="17" thickBot="1" x14ac:dyDescent="0.25">
      <c r="A336" s="418">
        <v>7</v>
      </c>
      <c r="B336" s="375">
        <f t="shared" si="0"/>
        <v>0</v>
      </c>
      <c r="C336" s="475"/>
      <c r="D336" s="376"/>
      <c r="E336" s="377"/>
      <c r="F336" s="376"/>
      <c r="G336" s="475"/>
      <c r="H336" s="12"/>
      <c r="I336" s="19"/>
      <c r="J336" s="19"/>
      <c r="K336" s="19"/>
      <c r="L336" s="12"/>
      <c r="M336" s="12"/>
      <c r="N336" s="12"/>
      <c r="O336" s="12"/>
      <c r="P336" s="12"/>
      <c r="Q336" s="12"/>
      <c r="R336" s="12"/>
      <c r="S336" s="12"/>
      <c r="T336" s="12"/>
      <c r="U336" s="12"/>
      <c r="V336" s="12"/>
    </row>
    <row r="337" spans="1:22" ht="17" thickBot="1" x14ac:dyDescent="0.25">
      <c r="A337" s="418">
        <v>8</v>
      </c>
      <c r="B337" s="375">
        <f t="shared" si="0"/>
        <v>0</v>
      </c>
      <c r="C337" s="475"/>
      <c r="D337" s="376"/>
      <c r="E337" s="377"/>
      <c r="F337" s="376"/>
      <c r="G337" s="475"/>
      <c r="H337" s="12"/>
      <c r="I337" s="19"/>
      <c r="J337" s="19"/>
      <c r="K337" s="19"/>
      <c r="L337" s="12"/>
      <c r="M337" s="12"/>
      <c r="N337" s="12"/>
      <c r="O337" s="12"/>
      <c r="P337" s="12"/>
      <c r="Q337" s="12"/>
      <c r="R337" s="12"/>
      <c r="S337" s="12"/>
      <c r="T337" s="12"/>
      <c r="U337" s="12"/>
      <c r="V337" s="12"/>
    </row>
    <row r="338" spans="1:22" ht="17" thickBot="1" x14ac:dyDescent="0.25">
      <c r="A338" s="418">
        <v>9</v>
      </c>
      <c r="B338" s="375">
        <f t="shared" si="0"/>
        <v>0</v>
      </c>
      <c r="C338" s="475"/>
      <c r="D338" s="376"/>
      <c r="E338" s="377"/>
      <c r="F338" s="376"/>
      <c r="G338" s="475"/>
      <c r="H338" s="12"/>
      <c r="I338" s="19"/>
      <c r="J338" s="19"/>
      <c r="K338" s="19"/>
      <c r="L338" s="12"/>
      <c r="M338" s="12"/>
      <c r="N338" s="12"/>
      <c r="O338" s="12"/>
      <c r="P338" s="12"/>
      <c r="Q338" s="12"/>
      <c r="R338" s="12"/>
      <c r="S338" s="12"/>
      <c r="T338" s="12"/>
      <c r="U338" s="12"/>
      <c r="V338" s="12"/>
    </row>
    <row r="339" spans="1:22" ht="17" thickBot="1" x14ac:dyDescent="0.25">
      <c r="A339" s="418">
        <v>10</v>
      </c>
      <c r="B339" s="375">
        <f t="shared" si="0"/>
        <v>0</v>
      </c>
      <c r="C339" s="475"/>
      <c r="D339" s="376"/>
      <c r="E339" s="377"/>
      <c r="F339" s="376"/>
      <c r="G339" s="475"/>
      <c r="H339" s="12"/>
      <c r="I339" s="19"/>
      <c r="J339" s="19"/>
      <c r="K339" s="19"/>
      <c r="L339" s="12"/>
      <c r="M339" s="12"/>
      <c r="N339" s="12"/>
      <c r="O339" s="12"/>
      <c r="P339" s="12"/>
      <c r="Q339" s="12"/>
      <c r="R339" s="12"/>
      <c r="S339" s="12"/>
      <c r="T339" s="12"/>
      <c r="U339" s="12"/>
      <c r="V339" s="12"/>
    </row>
    <row r="340" spans="1:22" ht="17" thickBot="1" x14ac:dyDescent="0.25">
      <c r="A340" s="475"/>
      <c r="B340" s="475"/>
      <c r="C340" s="475"/>
      <c r="D340" s="475"/>
      <c r="E340" s="475"/>
      <c r="F340" s="475"/>
      <c r="G340" s="475"/>
      <c r="H340" s="12"/>
      <c r="I340" s="19"/>
      <c r="J340" s="19"/>
      <c r="K340" s="19"/>
      <c r="L340" s="12"/>
      <c r="M340" s="12"/>
      <c r="N340" s="12"/>
      <c r="O340" s="12"/>
      <c r="P340" s="12"/>
      <c r="Q340" s="12"/>
      <c r="R340" s="12"/>
      <c r="S340" s="12"/>
      <c r="T340" s="12"/>
      <c r="U340" s="12"/>
      <c r="V340" s="12"/>
    </row>
    <row r="341" spans="1:22" ht="17" thickBot="1" x14ac:dyDescent="0.25">
      <c r="A341" s="475"/>
      <c r="B341" s="475"/>
      <c r="C341" s="475"/>
      <c r="D341" s="378" t="s">
        <v>154</v>
      </c>
      <c r="E341" s="308"/>
      <c r="F341" s="378" t="s">
        <v>154</v>
      </c>
      <c r="G341" s="475"/>
      <c r="H341" s="12"/>
      <c r="I341" s="19"/>
      <c r="J341" s="19"/>
      <c r="K341" s="19"/>
      <c r="L341" s="12"/>
      <c r="M341" s="12"/>
      <c r="N341" s="12"/>
      <c r="O341" s="12"/>
      <c r="P341" s="12"/>
      <c r="Q341" s="12"/>
      <c r="R341" s="12"/>
      <c r="S341" s="12"/>
      <c r="T341" s="12"/>
      <c r="U341" s="12"/>
      <c r="V341" s="12"/>
    </row>
    <row r="342" spans="1:22" ht="17" thickBot="1" x14ac:dyDescent="0.25">
      <c r="A342" s="416"/>
      <c r="B342" s="417" t="s">
        <v>11</v>
      </c>
      <c r="C342" s="475"/>
      <c r="D342" s="374"/>
      <c r="E342" s="264"/>
      <c r="F342" s="264"/>
      <c r="G342" s="475"/>
      <c r="H342" s="12"/>
      <c r="I342" s="19"/>
      <c r="J342" s="19"/>
      <c r="K342" s="19"/>
      <c r="L342" s="12"/>
      <c r="M342" s="12"/>
      <c r="N342" s="12"/>
      <c r="O342" s="12"/>
      <c r="P342" s="12"/>
      <c r="Q342" s="12"/>
      <c r="R342" s="12"/>
      <c r="S342" s="12"/>
      <c r="T342" s="12"/>
      <c r="U342" s="12"/>
      <c r="V342" s="12"/>
    </row>
    <row r="343" spans="1:22" ht="17" thickBot="1" x14ac:dyDescent="0.25">
      <c r="A343" s="418">
        <v>1</v>
      </c>
      <c r="B343" s="375">
        <f t="shared" ref="B343:B352" si="1">B40</f>
        <v>0</v>
      </c>
      <c r="C343" s="475"/>
      <c r="D343" s="376"/>
      <c r="E343" s="377"/>
      <c r="F343" s="376"/>
      <c r="G343" s="475"/>
      <c r="H343" s="12"/>
      <c r="I343" s="19"/>
      <c r="J343" s="19"/>
      <c r="K343" s="19"/>
      <c r="L343" s="12"/>
      <c r="M343" s="12"/>
      <c r="N343" s="12"/>
      <c r="O343" s="12"/>
      <c r="P343" s="12"/>
      <c r="Q343" s="12"/>
      <c r="R343" s="12"/>
      <c r="S343" s="12"/>
      <c r="T343" s="12"/>
      <c r="U343" s="12"/>
      <c r="V343" s="12"/>
    </row>
    <row r="344" spans="1:22" ht="17" thickBot="1" x14ac:dyDescent="0.25">
      <c r="A344" s="418">
        <v>2</v>
      </c>
      <c r="B344" s="375">
        <f t="shared" si="1"/>
        <v>0</v>
      </c>
      <c r="C344" s="475"/>
      <c r="D344" s="376"/>
      <c r="E344" s="377"/>
      <c r="F344" s="376"/>
      <c r="G344" s="475"/>
      <c r="H344" s="12"/>
      <c r="I344" s="19"/>
      <c r="J344" s="19"/>
      <c r="K344" s="19"/>
      <c r="L344" s="12"/>
      <c r="M344" s="12"/>
      <c r="N344" s="12"/>
      <c r="O344" s="12"/>
      <c r="P344" s="12"/>
      <c r="Q344" s="12"/>
      <c r="R344" s="12"/>
      <c r="S344" s="12"/>
      <c r="T344" s="12"/>
      <c r="U344" s="12"/>
      <c r="V344" s="12"/>
    </row>
    <row r="345" spans="1:22" ht="17" thickBot="1" x14ac:dyDescent="0.25">
      <c r="A345" s="418">
        <v>3</v>
      </c>
      <c r="B345" s="375">
        <f t="shared" si="1"/>
        <v>0</v>
      </c>
      <c r="C345" s="475"/>
      <c r="D345" s="376"/>
      <c r="E345" s="377"/>
      <c r="F345" s="376"/>
      <c r="G345" s="475"/>
      <c r="H345" s="12"/>
      <c r="I345" s="19"/>
      <c r="J345" s="19"/>
      <c r="K345" s="19"/>
      <c r="L345" s="12"/>
      <c r="M345" s="12"/>
      <c r="N345" s="12"/>
      <c r="O345" s="12"/>
      <c r="P345" s="12"/>
      <c r="Q345" s="12"/>
      <c r="R345" s="12"/>
      <c r="S345" s="12"/>
      <c r="T345" s="12"/>
      <c r="U345" s="12"/>
      <c r="V345" s="12"/>
    </row>
    <row r="346" spans="1:22" ht="17" thickBot="1" x14ac:dyDescent="0.25">
      <c r="A346" s="418">
        <v>4</v>
      </c>
      <c r="B346" s="375">
        <f t="shared" si="1"/>
        <v>0</v>
      </c>
      <c r="C346" s="475"/>
      <c r="D346" s="376"/>
      <c r="E346" s="377"/>
      <c r="F346" s="376"/>
      <c r="G346" s="475"/>
      <c r="H346" s="12"/>
      <c r="I346" s="19"/>
      <c r="J346" s="19"/>
      <c r="K346" s="19"/>
      <c r="L346" s="12"/>
      <c r="M346" s="12"/>
      <c r="N346" s="12"/>
      <c r="O346" s="12"/>
      <c r="P346" s="12"/>
      <c r="Q346" s="12"/>
      <c r="R346" s="12"/>
      <c r="S346" s="12"/>
      <c r="T346" s="12"/>
      <c r="U346" s="12"/>
      <c r="V346" s="12"/>
    </row>
    <row r="347" spans="1:22" ht="17" thickBot="1" x14ac:dyDescent="0.25">
      <c r="A347" s="418">
        <v>5</v>
      </c>
      <c r="B347" s="375">
        <f t="shared" si="1"/>
        <v>0</v>
      </c>
      <c r="C347" s="475"/>
      <c r="D347" s="376"/>
      <c r="E347" s="377"/>
      <c r="F347" s="376"/>
      <c r="G347" s="475"/>
      <c r="H347" s="12"/>
      <c r="I347" s="19"/>
      <c r="J347" s="19"/>
      <c r="K347" s="19"/>
      <c r="L347" s="12"/>
      <c r="M347" s="12"/>
      <c r="N347" s="12"/>
      <c r="O347" s="12"/>
      <c r="P347" s="12"/>
      <c r="Q347" s="12"/>
      <c r="R347" s="12"/>
      <c r="S347" s="12"/>
      <c r="T347" s="12"/>
      <c r="U347" s="12"/>
      <c r="V347" s="12"/>
    </row>
    <row r="348" spans="1:22" ht="17" thickBot="1" x14ac:dyDescent="0.25">
      <c r="A348" s="418">
        <v>6</v>
      </c>
      <c r="B348" s="375">
        <f t="shared" si="1"/>
        <v>0</v>
      </c>
      <c r="C348" s="475"/>
      <c r="D348" s="376"/>
      <c r="E348" s="377"/>
      <c r="F348" s="376"/>
      <c r="G348" s="475"/>
      <c r="H348" s="12"/>
      <c r="I348" s="19"/>
      <c r="J348" s="19"/>
      <c r="K348" s="19"/>
      <c r="L348" s="12"/>
      <c r="M348" s="12"/>
      <c r="N348" s="12"/>
      <c r="O348" s="12"/>
      <c r="P348" s="12"/>
      <c r="Q348" s="12"/>
      <c r="R348" s="12"/>
      <c r="S348" s="12"/>
      <c r="T348" s="12"/>
      <c r="U348" s="12"/>
      <c r="V348" s="12"/>
    </row>
    <row r="349" spans="1:22" ht="17" thickBot="1" x14ac:dyDescent="0.25">
      <c r="A349" s="418">
        <v>7</v>
      </c>
      <c r="B349" s="375">
        <f t="shared" si="1"/>
        <v>0</v>
      </c>
      <c r="C349" s="475"/>
      <c r="D349" s="376"/>
      <c r="E349" s="377"/>
      <c r="F349" s="376"/>
      <c r="G349" s="475"/>
      <c r="H349" s="12"/>
      <c r="I349" s="19"/>
      <c r="J349" s="19"/>
      <c r="K349" s="19"/>
      <c r="L349" s="12"/>
      <c r="M349" s="12"/>
      <c r="N349" s="12"/>
      <c r="O349" s="12"/>
      <c r="P349" s="12"/>
      <c r="Q349" s="12"/>
      <c r="R349" s="12"/>
      <c r="S349" s="12"/>
      <c r="T349" s="12"/>
      <c r="U349" s="12"/>
      <c r="V349" s="12"/>
    </row>
    <row r="350" spans="1:22" ht="17" thickBot="1" x14ac:dyDescent="0.25">
      <c r="A350" s="418">
        <v>8</v>
      </c>
      <c r="B350" s="375">
        <f t="shared" si="1"/>
        <v>0</v>
      </c>
      <c r="C350" s="475"/>
      <c r="D350" s="376"/>
      <c r="E350" s="377"/>
      <c r="F350" s="376"/>
      <c r="G350" s="475"/>
      <c r="H350" s="12"/>
      <c r="I350" s="19"/>
      <c r="J350" s="19"/>
      <c r="K350" s="19"/>
      <c r="L350" s="12"/>
      <c r="M350" s="12"/>
      <c r="N350" s="12"/>
      <c r="O350" s="12"/>
      <c r="P350" s="12"/>
      <c r="Q350" s="12"/>
      <c r="R350" s="12"/>
      <c r="S350" s="12"/>
      <c r="T350" s="12"/>
      <c r="U350" s="12"/>
      <c r="V350" s="12"/>
    </row>
    <row r="351" spans="1:22" ht="17" thickBot="1" x14ac:dyDescent="0.25">
      <c r="A351" s="418">
        <v>9</v>
      </c>
      <c r="B351" s="375">
        <f t="shared" si="1"/>
        <v>0</v>
      </c>
      <c r="C351" s="475"/>
      <c r="D351" s="376"/>
      <c r="E351" s="377"/>
      <c r="F351" s="376"/>
      <c r="G351" s="475"/>
      <c r="H351" s="12"/>
      <c r="I351" s="19"/>
      <c r="J351" s="19"/>
      <c r="K351" s="19"/>
      <c r="L351" s="12"/>
      <c r="M351" s="12"/>
      <c r="N351" s="12"/>
      <c r="O351" s="12"/>
      <c r="P351" s="12"/>
      <c r="Q351" s="12"/>
      <c r="R351" s="12"/>
      <c r="S351" s="12"/>
      <c r="T351" s="12"/>
      <c r="U351" s="12"/>
      <c r="V351" s="12"/>
    </row>
    <row r="352" spans="1:22" ht="17" thickBot="1" x14ac:dyDescent="0.25">
      <c r="A352" s="418">
        <v>10</v>
      </c>
      <c r="B352" s="375">
        <f t="shared" si="1"/>
        <v>0</v>
      </c>
      <c r="C352" s="475"/>
      <c r="D352" s="376"/>
      <c r="E352" s="377"/>
      <c r="F352" s="376"/>
      <c r="G352" s="475"/>
      <c r="H352" s="12"/>
      <c r="I352" s="19"/>
      <c r="J352" s="19"/>
      <c r="K352" s="19"/>
      <c r="L352" s="12"/>
      <c r="M352" s="12"/>
      <c r="N352" s="12"/>
      <c r="O352" s="12"/>
      <c r="P352" s="12"/>
      <c r="Q352" s="12"/>
      <c r="R352" s="12"/>
      <c r="S352" s="12"/>
      <c r="T352" s="12"/>
      <c r="U352" s="12"/>
      <c r="V352" s="12"/>
    </row>
    <row r="353" spans="1:22" ht="17" thickBot="1" x14ac:dyDescent="0.25">
      <c r="A353" s="475"/>
      <c r="B353" s="475"/>
      <c r="C353" s="475"/>
      <c r="D353" s="475"/>
      <c r="E353" s="475"/>
      <c r="F353" s="475"/>
      <c r="G353" s="475"/>
      <c r="H353" s="12"/>
      <c r="I353" s="19"/>
      <c r="J353" s="19"/>
      <c r="K353" s="19"/>
      <c r="L353" s="12"/>
      <c r="M353" s="12"/>
      <c r="N353" s="12"/>
      <c r="O353" s="12"/>
      <c r="P353" s="12"/>
      <c r="Q353" s="12"/>
      <c r="R353" s="12"/>
      <c r="S353" s="12"/>
      <c r="T353" s="12"/>
      <c r="U353" s="12"/>
      <c r="V353" s="12"/>
    </row>
    <row r="354" spans="1:22" ht="17" thickBot="1" x14ac:dyDescent="0.25">
      <c r="A354" s="475"/>
      <c r="B354" s="475"/>
      <c r="C354" s="475"/>
      <c r="D354" s="378" t="s">
        <v>154</v>
      </c>
      <c r="E354" s="308"/>
      <c r="F354" s="378" t="s">
        <v>154</v>
      </c>
      <c r="G354" s="475"/>
      <c r="H354" s="12"/>
      <c r="I354" s="19"/>
      <c r="J354" s="19"/>
      <c r="K354" s="19"/>
      <c r="L354" s="12"/>
      <c r="M354" s="12"/>
      <c r="N354" s="12"/>
      <c r="O354" s="12"/>
      <c r="P354" s="12"/>
      <c r="Q354" s="12"/>
      <c r="R354" s="12"/>
      <c r="S354" s="12"/>
      <c r="T354" s="12"/>
      <c r="U354" s="12"/>
      <c r="V354" s="12"/>
    </row>
    <row r="355" spans="1:22" ht="16" x14ac:dyDescent="0.2">
      <c r="A355" s="475"/>
      <c r="B355" s="475"/>
      <c r="C355" s="475"/>
      <c r="D355" s="264"/>
      <c r="E355" s="264"/>
      <c r="F355" s="264"/>
      <c r="G355" s="475"/>
      <c r="H355" s="12"/>
      <c r="I355" s="19"/>
      <c r="J355" s="19"/>
      <c r="K355" s="19"/>
      <c r="L355" s="12"/>
      <c r="M355" s="12"/>
      <c r="N355" s="12"/>
      <c r="O355" s="12"/>
      <c r="P355" s="12"/>
      <c r="Q355" s="12"/>
      <c r="R355" s="12"/>
      <c r="S355" s="12"/>
      <c r="T355" s="12"/>
      <c r="U355" s="12"/>
      <c r="V355" s="12"/>
    </row>
    <row r="356" spans="1:22" ht="17" thickBot="1" x14ac:dyDescent="0.25">
      <c r="A356" s="416"/>
      <c r="B356" s="417" t="str">
        <f t="shared" ref="B356:B366" si="2">B69</f>
        <v>Opportunities</v>
      </c>
      <c r="C356" s="475"/>
      <c r="D356" s="475"/>
      <c r="E356" s="475"/>
      <c r="F356" s="475"/>
      <c r="G356" s="475"/>
      <c r="H356" s="12"/>
      <c r="I356" s="19"/>
      <c r="J356" s="19"/>
      <c r="K356" s="19"/>
      <c r="L356" s="12"/>
      <c r="M356" s="12"/>
      <c r="N356" s="12"/>
      <c r="O356" s="12"/>
      <c r="P356" s="12"/>
      <c r="Q356" s="12"/>
      <c r="R356" s="12"/>
      <c r="S356" s="12"/>
      <c r="T356" s="12"/>
      <c r="U356" s="12"/>
      <c r="V356" s="12"/>
    </row>
    <row r="357" spans="1:22" ht="17" thickBot="1" x14ac:dyDescent="0.25">
      <c r="A357" s="418">
        <f t="shared" ref="A357:A366" si="3">A70</f>
        <v>1</v>
      </c>
      <c r="B357" s="375">
        <f t="shared" si="2"/>
        <v>0</v>
      </c>
      <c r="C357" s="475"/>
      <c r="D357" s="376"/>
      <c r="E357" s="377"/>
      <c r="F357" s="376"/>
      <c r="G357" s="475"/>
      <c r="H357" s="12"/>
      <c r="I357" s="19"/>
      <c r="J357" s="19"/>
      <c r="K357" s="19"/>
      <c r="L357" s="12"/>
      <c r="M357" s="12"/>
      <c r="N357" s="12"/>
      <c r="O357" s="12"/>
      <c r="P357" s="12"/>
      <c r="Q357" s="12"/>
      <c r="R357" s="12"/>
      <c r="S357" s="12"/>
      <c r="T357" s="12"/>
      <c r="U357" s="12"/>
      <c r="V357" s="12"/>
    </row>
    <row r="358" spans="1:22" ht="17" thickBot="1" x14ac:dyDescent="0.25">
      <c r="A358" s="418">
        <f t="shared" si="3"/>
        <v>2</v>
      </c>
      <c r="B358" s="375">
        <f t="shared" si="2"/>
        <v>0</v>
      </c>
      <c r="C358" s="475"/>
      <c r="D358" s="376"/>
      <c r="E358" s="377"/>
      <c r="F358" s="376"/>
      <c r="G358" s="475"/>
      <c r="H358" s="12"/>
      <c r="I358" s="19"/>
      <c r="J358" s="19"/>
      <c r="K358" s="19"/>
      <c r="L358" s="12"/>
      <c r="M358" s="12"/>
      <c r="N358" s="12"/>
      <c r="O358" s="12"/>
      <c r="P358" s="12"/>
      <c r="Q358" s="12"/>
      <c r="R358" s="12"/>
      <c r="S358" s="12"/>
      <c r="T358" s="12"/>
      <c r="U358" s="12"/>
      <c r="V358" s="12"/>
    </row>
    <row r="359" spans="1:22" ht="17" thickBot="1" x14ac:dyDescent="0.25">
      <c r="A359" s="418">
        <f t="shared" si="3"/>
        <v>3</v>
      </c>
      <c r="B359" s="375">
        <f t="shared" si="2"/>
        <v>0</v>
      </c>
      <c r="C359" s="475"/>
      <c r="D359" s="376"/>
      <c r="E359" s="377"/>
      <c r="F359" s="376"/>
      <c r="G359" s="475"/>
      <c r="H359" s="12"/>
      <c r="I359" s="19"/>
      <c r="J359" s="19"/>
      <c r="K359" s="19"/>
      <c r="L359" s="12"/>
      <c r="M359" s="12"/>
      <c r="N359" s="12"/>
      <c r="O359" s="12"/>
      <c r="P359" s="12"/>
      <c r="Q359" s="12"/>
      <c r="R359" s="12"/>
      <c r="S359" s="12"/>
      <c r="T359" s="12"/>
      <c r="U359" s="12"/>
      <c r="V359" s="12"/>
    </row>
    <row r="360" spans="1:22" ht="17" thickBot="1" x14ac:dyDescent="0.25">
      <c r="A360" s="418">
        <f t="shared" si="3"/>
        <v>4</v>
      </c>
      <c r="B360" s="375">
        <f t="shared" si="2"/>
        <v>0</v>
      </c>
      <c r="C360" s="475"/>
      <c r="D360" s="376"/>
      <c r="E360" s="377"/>
      <c r="F360" s="376"/>
      <c r="G360" s="475"/>
      <c r="H360" s="12"/>
      <c r="I360" s="19"/>
      <c r="J360" s="19"/>
      <c r="K360" s="19"/>
      <c r="L360" s="12"/>
      <c r="M360" s="12"/>
      <c r="N360" s="12"/>
      <c r="O360" s="12"/>
      <c r="P360" s="12"/>
      <c r="Q360" s="12"/>
      <c r="R360" s="12"/>
      <c r="S360" s="12"/>
      <c r="T360" s="12"/>
      <c r="U360" s="12"/>
      <c r="V360" s="12"/>
    </row>
    <row r="361" spans="1:22" ht="17" thickBot="1" x14ac:dyDescent="0.25">
      <c r="A361" s="418">
        <f t="shared" si="3"/>
        <v>5</v>
      </c>
      <c r="B361" s="375">
        <f t="shared" si="2"/>
        <v>0</v>
      </c>
      <c r="C361" s="475"/>
      <c r="D361" s="376"/>
      <c r="E361" s="377"/>
      <c r="F361" s="376"/>
      <c r="G361" s="475"/>
      <c r="H361" s="12"/>
      <c r="I361" s="19"/>
      <c r="J361" s="19"/>
      <c r="K361" s="19"/>
      <c r="L361" s="12"/>
      <c r="M361" s="12"/>
      <c r="N361" s="12"/>
      <c r="O361" s="12"/>
      <c r="P361" s="12"/>
      <c r="Q361" s="12"/>
      <c r="R361" s="12"/>
      <c r="S361" s="12"/>
      <c r="T361" s="12"/>
      <c r="U361" s="12"/>
      <c r="V361" s="12"/>
    </row>
    <row r="362" spans="1:22" ht="17" thickBot="1" x14ac:dyDescent="0.25">
      <c r="A362" s="418">
        <f t="shared" si="3"/>
        <v>6</v>
      </c>
      <c r="B362" s="375">
        <f t="shared" si="2"/>
        <v>0</v>
      </c>
      <c r="C362" s="475"/>
      <c r="D362" s="376"/>
      <c r="E362" s="377"/>
      <c r="F362" s="376"/>
      <c r="G362" s="475"/>
      <c r="H362" s="12"/>
      <c r="I362" s="19"/>
      <c r="J362" s="19"/>
      <c r="K362" s="19"/>
      <c r="L362" s="12"/>
      <c r="M362" s="12"/>
      <c r="N362" s="12"/>
      <c r="O362" s="12"/>
      <c r="P362" s="12"/>
      <c r="Q362" s="12"/>
      <c r="R362" s="12"/>
      <c r="S362" s="12"/>
      <c r="T362" s="12"/>
      <c r="U362" s="12"/>
      <c r="V362" s="12"/>
    </row>
    <row r="363" spans="1:22" ht="17" thickBot="1" x14ac:dyDescent="0.25">
      <c r="A363" s="418">
        <f t="shared" si="3"/>
        <v>7</v>
      </c>
      <c r="B363" s="375">
        <f t="shared" si="2"/>
        <v>0</v>
      </c>
      <c r="C363" s="475"/>
      <c r="D363" s="376"/>
      <c r="E363" s="377"/>
      <c r="F363" s="376"/>
      <c r="G363" s="475"/>
      <c r="H363" s="12"/>
      <c r="I363" s="19"/>
      <c r="J363" s="19"/>
      <c r="K363" s="19"/>
      <c r="L363" s="12"/>
      <c r="M363" s="12"/>
      <c r="N363" s="12"/>
      <c r="O363" s="12"/>
      <c r="P363" s="12"/>
      <c r="Q363" s="12"/>
      <c r="R363" s="12"/>
      <c r="S363" s="12"/>
      <c r="T363" s="12"/>
      <c r="U363" s="12"/>
      <c r="V363" s="12"/>
    </row>
    <row r="364" spans="1:22" ht="17" thickBot="1" x14ac:dyDescent="0.25">
      <c r="A364" s="418">
        <f t="shared" si="3"/>
        <v>8</v>
      </c>
      <c r="B364" s="375">
        <f t="shared" si="2"/>
        <v>0</v>
      </c>
      <c r="C364" s="475"/>
      <c r="D364" s="376"/>
      <c r="E364" s="377"/>
      <c r="F364" s="376"/>
      <c r="G364" s="475"/>
      <c r="H364" s="12"/>
      <c r="I364" s="12"/>
      <c r="J364" s="12"/>
      <c r="K364" s="19"/>
      <c r="L364" s="12"/>
      <c r="M364" s="12"/>
      <c r="N364" s="12"/>
      <c r="O364" s="12"/>
      <c r="P364" s="12"/>
      <c r="Q364" s="12"/>
      <c r="R364" s="12"/>
      <c r="S364" s="12"/>
      <c r="T364" s="12"/>
      <c r="U364" s="12"/>
      <c r="V364" s="12"/>
    </row>
    <row r="365" spans="1:22" ht="17" thickBot="1" x14ac:dyDescent="0.25">
      <c r="A365" s="418">
        <f t="shared" si="3"/>
        <v>9</v>
      </c>
      <c r="B365" s="375">
        <f t="shared" si="2"/>
        <v>0</v>
      </c>
      <c r="C365" s="475"/>
      <c r="D365" s="376"/>
      <c r="E365" s="377"/>
      <c r="F365" s="376"/>
      <c r="G365" s="475"/>
      <c r="H365" s="12"/>
      <c r="I365" s="12"/>
      <c r="J365" s="12"/>
      <c r="K365" s="19"/>
      <c r="L365" s="12"/>
      <c r="M365" s="12"/>
      <c r="N365" s="12"/>
      <c r="O365" s="12"/>
      <c r="P365" s="12"/>
      <c r="Q365" s="12"/>
      <c r="R365" s="12"/>
      <c r="S365" s="12"/>
      <c r="T365" s="12"/>
      <c r="U365" s="12"/>
      <c r="V365" s="12"/>
    </row>
    <row r="366" spans="1:22" ht="17" thickBot="1" x14ac:dyDescent="0.25">
      <c r="A366" s="418">
        <f t="shared" si="3"/>
        <v>10</v>
      </c>
      <c r="B366" s="375">
        <f t="shared" si="2"/>
        <v>0</v>
      </c>
      <c r="C366" s="475"/>
      <c r="D366" s="376"/>
      <c r="E366" s="377"/>
      <c r="F366" s="376"/>
      <c r="G366" s="475"/>
      <c r="H366" s="12"/>
      <c r="I366" s="12"/>
      <c r="J366" s="12"/>
      <c r="K366" s="19"/>
      <c r="L366" s="12"/>
      <c r="M366" s="12"/>
      <c r="N366" s="12"/>
      <c r="O366" s="12"/>
      <c r="P366" s="12"/>
      <c r="Q366" s="12"/>
      <c r="R366" s="12"/>
      <c r="S366" s="12"/>
      <c r="T366" s="12"/>
      <c r="U366" s="12"/>
      <c r="V366" s="12"/>
    </row>
    <row r="367" spans="1:22" ht="17" thickBot="1" x14ac:dyDescent="0.25">
      <c r="A367" s="475"/>
      <c r="B367" s="475"/>
      <c r="C367" s="475"/>
      <c r="D367" s="475"/>
      <c r="E367" s="475"/>
      <c r="F367" s="475"/>
      <c r="G367" s="475"/>
      <c r="H367" s="12"/>
      <c r="I367" s="12"/>
      <c r="J367" s="12"/>
      <c r="K367" s="19"/>
      <c r="L367" s="12"/>
      <c r="M367" s="12"/>
      <c r="N367" s="12"/>
      <c r="O367" s="12"/>
      <c r="P367" s="12"/>
      <c r="Q367" s="12"/>
      <c r="R367" s="12"/>
      <c r="S367" s="12"/>
      <c r="T367" s="12"/>
      <c r="U367" s="12"/>
      <c r="V367" s="12"/>
    </row>
    <row r="368" spans="1:22" ht="17" thickBot="1" x14ac:dyDescent="0.25">
      <c r="A368" s="475"/>
      <c r="B368" s="475"/>
      <c r="C368" s="475"/>
      <c r="D368" s="378" t="s">
        <v>154</v>
      </c>
      <c r="E368" s="308"/>
      <c r="F368" s="378" t="s">
        <v>154</v>
      </c>
      <c r="G368" s="475"/>
      <c r="H368" s="12"/>
      <c r="I368" s="12"/>
      <c r="J368" s="12"/>
      <c r="K368" s="19"/>
      <c r="L368" s="12"/>
      <c r="M368" s="12"/>
      <c r="N368" s="12"/>
      <c r="O368" s="12"/>
      <c r="P368" s="12"/>
      <c r="Q368" s="12"/>
      <c r="R368" s="12"/>
      <c r="S368" s="12"/>
      <c r="T368" s="12"/>
      <c r="U368" s="12"/>
      <c r="V368" s="12"/>
    </row>
    <row r="369" spans="1:46" ht="16" x14ac:dyDescent="0.2">
      <c r="A369" s="475"/>
      <c r="B369" s="475"/>
      <c r="C369" s="475"/>
      <c r="D369" s="264"/>
      <c r="E369" s="264"/>
      <c r="F369" s="264"/>
      <c r="G369" s="475"/>
      <c r="H369" s="12"/>
      <c r="I369" s="12"/>
      <c r="J369" s="12"/>
      <c r="K369" s="19"/>
      <c r="L369" s="12"/>
      <c r="M369" s="12"/>
      <c r="N369" s="12"/>
      <c r="O369" s="12"/>
      <c r="P369" s="12"/>
      <c r="Q369" s="12"/>
      <c r="R369" s="12"/>
      <c r="S369" s="12"/>
      <c r="T369" s="12"/>
      <c r="U369" s="12"/>
      <c r="V369" s="12"/>
    </row>
    <row r="370" spans="1:46" ht="17" thickBot="1" x14ac:dyDescent="0.25">
      <c r="A370" s="416"/>
      <c r="B370" s="417" t="s">
        <v>23</v>
      </c>
      <c r="C370" s="475"/>
      <c r="D370" s="475"/>
      <c r="E370" s="475"/>
      <c r="F370" s="475"/>
      <c r="G370" s="475"/>
      <c r="H370" s="12"/>
      <c r="I370" s="12"/>
      <c r="J370" s="12"/>
      <c r="K370" s="19"/>
      <c r="L370" s="12"/>
      <c r="M370" s="12"/>
      <c r="N370" s="12"/>
      <c r="O370" s="12"/>
      <c r="P370" s="12"/>
      <c r="Q370" s="12"/>
      <c r="R370" s="12"/>
      <c r="S370" s="12"/>
      <c r="T370" s="12"/>
      <c r="U370" s="12"/>
      <c r="V370" s="12"/>
    </row>
    <row r="371" spans="1:46" ht="17" thickBot="1" x14ac:dyDescent="0.25">
      <c r="A371" s="418">
        <v>1</v>
      </c>
      <c r="B371" s="375">
        <f t="shared" ref="B371:B380" si="4">B82</f>
        <v>0</v>
      </c>
      <c r="C371" s="475"/>
      <c r="D371" s="376"/>
      <c r="E371" s="377"/>
      <c r="F371" s="376"/>
      <c r="G371" s="475"/>
      <c r="H371" s="12"/>
      <c r="I371" s="12"/>
      <c r="J371" s="12"/>
      <c r="K371" s="19"/>
      <c r="L371" s="12"/>
      <c r="M371" s="12"/>
      <c r="N371" s="12"/>
      <c r="O371" s="12"/>
      <c r="P371" s="12"/>
      <c r="Q371" s="12"/>
      <c r="R371" s="12"/>
      <c r="S371" s="12"/>
      <c r="T371" s="12"/>
      <c r="U371" s="12"/>
      <c r="V371" s="12"/>
    </row>
    <row r="372" spans="1:46" ht="17" thickBot="1" x14ac:dyDescent="0.25">
      <c r="A372" s="418">
        <v>2</v>
      </c>
      <c r="B372" s="375">
        <f t="shared" si="4"/>
        <v>0</v>
      </c>
      <c r="C372" s="475"/>
      <c r="D372" s="376"/>
      <c r="E372" s="377"/>
      <c r="F372" s="376"/>
      <c r="G372" s="475"/>
      <c r="H372" s="12"/>
      <c r="I372" s="12"/>
      <c r="J372" s="12"/>
      <c r="K372" s="19"/>
      <c r="L372" s="12"/>
      <c r="M372" s="12"/>
      <c r="N372" s="12"/>
      <c r="O372" s="12"/>
      <c r="P372" s="12"/>
      <c r="Q372" s="12"/>
      <c r="R372" s="12"/>
      <c r="S372" s="12"/>
      <c r="T372" s="12"/>
      <c r="U372" s="12"/>
      <c r="V372" s="12"/>
    </row>
    <row r="373" spans="1:46" ht="17" thickBot="1" x14ac:dyDescent="0.25">
      <c r="A373" s="418">
        <v>3</v>
      </c>
      <c r="B373" s="375">
        <f t="shared" si="4"/>
        <v>0</v>
      </c>
      <c r="C373" s="475"/>
      <c r="D373" s="376"/>
      <c r="E373" s="377"/>
      <c r="F373" s="376"/>
      <c r="G373" s="475"/>
      <c r="H373" s="12"/>
      <c r="I373" s="12"/>
      <c r="J373" s="12"/>
      <c r="K373" s="19"/>
      <c r="L373" s="12"/>
      <c r="M373" s="12"/>
      <c r="N373" s="12"/>
      <c r="O373" s="12"/>
      <c r="P373" s="12"/>
      <c r="Q373" s="12"/>
      <c r="R373" s="12"/>
      <c r="S373" s="12"/>
      <c r="T373" s="12"/>
      <c r="U373" s="12"/>
      <c r="V373" s="12"/>
    </row>
    <row r="374" spans="1:46" ht="17" thickBot="1" x14ac:dyDescent="0.25">
      <c r="A374" s="418">
        <v>4</v>
      </c>
      <c r="B374" s="375">
        <f t="shared" si="4"/>
        <v>0</v>
      </c>
      <c r="C374" s="475"/>
      <c r="D374" s="376"/>
      <c r="E374" s="377"/>
      <c r="F374" s="376"/>
      <c r="G374" s="475"/>
      <c r="H374" s="12"/>
      <c r="I374" s="12"/>
      <c r="J374" s="12"/>
      <c r="K374" s="19"/>
      <c r="L374" s="12"/>
      <c r="M374" s="12"/>
      <c r="N374" s="12"/>
      <c r="O374" s="12"/>
      <c r="P374" s="12"/>
      <c r="Q374" s="12"/>
      <c r="R374" s="12"/>
      <c r="S374" s="12"/>
      <c r="T374" s="12"/>
      <c r="U374" s="12"/>
      <c r="V374" s="12"/>
    </row>
    <row r="375" spans="1:46" ht="17" thickBot="1" x14ac:dyDescent="0.25">
      <c r="A375" s="418">
        <v>5</v>
      </c>
      <c r="B375" s="375">
        <f t="shared" si="4"/>
        <v>0</v>
      </c>
      <c r="C375" s="475"/>
      <c r="D375" s="376"/>
      <c r="E375" s="377"/>
      <c r="F375" s="376"/>
      <c r="G375" s="475"/>
      <c r="H375" s="12"/>
      <c r="I375" s="12"/>
      <c r="J375" s="12"/>
      <c r="K375" s="19"/>
      <c r="L375" s="12"/>
      <c r="M375" s="12"/>
      <c r="N375" s="12"/>
      <c r="O375" s="12"/>
      <c r="P375" s="12"/>
      <c r="Q375" s="12"/>
      <c r="R375" s="12"/>
      <c r="S375" s="12"/>
      <c r="T375" s="12"/>
      <c r="U375" s="12"/>
      <c r="V375" s="12"/>
    </row>
    <row r="376" spans="1:46" ht="17" thickBot="1" x14ac:dyDescent="0.25">
      <c r="A376" s="418">
        <v>6</v>
      </c>
      <c r="B376" s="375">
        <f t="shared" si="4"/>
        <v>0</v>
      </c>
      <c r="C376" s="475"/>
      <c r="D376" s="376"/>
      <c r="E376" s="377"/>
      <c r="F376" s="376"/>
      <c r="G376" s="475"/>
      <c r="H376" s="12"/>
      <c r="I376" s="12"/>
      <c r="J376" s="12"/>
      <c r="K376" s="19"/>
      <c r="L376" s="12"/>
      <c r="M376" s="12"/>
      <c r="N376" s="12"/>
      <c r="O376" s="12"/>
      <c r="P376" s="12"/>
      <c r="Q376" s="12"/>
      <c r="R376" s="12"/>
      <c r="S376" s="12"/>
      <c r="T376" s="12"/>
      <c r="U376" s="12"/>
      <c r="V376" s="12"/>
    </row>
    <row r="377" spans="1:46" ht="17" thickBot="1" x14ac:dyDescent="0.25">
      <c r="A377" s="418">
        <v>7</v>
      </c>
      <c r="B377" s="375">
        <f t="shared" si="4"/>
        <v>0</v>
      </c>
      <c r="C377" s="475"/>
      <c r="D377" s="376"/>
      <c r="E377" s="377"/>
      <c r="F377" s="376"/>
      <c r="G377" s="475"/>
      <c r="H377" s="12"/>
      <c r="I377" s="12"/>
      <c r="J377" s="12"/>
      <c r="K377" s="19"/>
      <c r="L377" s="12"/>
      <c r="M377" s="12"/>
      <c r="N377" s="12"/>
      <c r="O377" s="12"/>
      <c r="P377" s="12"/>
      <c r="Q377" s="12"/>
      <c r="R377" s="12"/>
      <c r="S377" s="12"/>
      <c r="T377" s="12"/>
      <c r="U377" s="12"/>
      <c r="V377" s="12"/>
    </row>
    <row r="378" spans="1:46" ht="17" thickBot="1" x14ac:dyDescent="0.25">
      <c r="A378" s="418">
        <v>8</v>
      </c>
      <c r="B378" s="375">
        <f t="shared" si="4"/>
        <v>0</v>
      </c>
      <c r="C378" s="475"/>
      <c r="D378" s="376"/>
      <c r="E378" s="377"/>
      <c r="F378" s="376"/>
      <c r="G378" s="475"/>
      <c r="H378" s="12"/>
      <c r="I378" s="12"/>
      <c r="J378" s="12"/>
      <c r="K378" s="19"/>
      <c r="L378" s="12"/>
      <c r="M378" s="12"/>
      <c r="N378" s="12"/>
      <c r="O378" s="12"/>
      <c r="P378" s="12"/>
      <c r="Q378" s="12"/>
      <c r="R378" s="12"/>
      <c r="S378" s="12"/>
      <c r="T378" s="12"/>
      <c r="U378" s="12"/>
      <c r="V378" s="12"/>
    </row>
    <row r="379" spans="1:46" ht="17" thickBot="1" x14ac:dyDescent="0.25">
      <c r="A379" s="418">
        <v>9</v>
      </c>
      <c r="B379" s="375">
        <f t="shared" si="4"/>
        <v>0</v>
      </c>
      <c r="C379" s="475"/>
      <c r="D379" s="376"/>
      <c r="E379" s="377"/>
      <c r="F379" s="376"/>
      <c r="G379" s="475"/>
      <c r="H379" s="12"/>
      <c r="I379" s="12"/>
      <c r="J379" s="12"/>
      <c r="K379" s="19"/>
      <c r="L379" s="12"/>
      <c r="M379" s="12"/>
      <c r="N379" s="12"/>
      <c r="O379" s="12"/>
      <c r="P379" s="12"/>
      <c r="Q379" s="12"/>
      <c r="R379" s="12"/>
      <c r="S379" s="12"/>
      <c r="T379" s="12"/>
      <c r="U379" s="12"/>
      <c r="V379" s="12"/>
    </row>
    <row r="380" spans="1:46" ht="17" thickBot="1" x14ac:dyDescent="0.25">
      <c r="A380" s="418">
        <v>10</v>
      </c>
      <c r="B380" s="375">
        <f t="shared" si="4"/>
        <v>0</v>
      </c>
      <c r="C380" s="475"/>
      <c r="D380" s="376"/>
      <c r="E380" s="377"/>
      <c r="F380" s="376"/>
      <c r="G380" s="475"/>
      <c r="H380" s="12"/>
      <c r="I380" s="12"/>
      <c r="J380" s="12"/>
      <c r="K380" s="19"/>
      <c r="L380" s="12"/>
      <c r="M380" s="12"/>
      <c r="N380" s="12"/>
      <c r="O380" s="12"/>
      <c r="P380" s="12"/>
      <c r="Q380" s="12"/>
      <c r="R380" s="12"/>
      <c r="S380" s="12"/>
      <c r="T380" s="12"/>
      <c r="U380" s="12"/>
      <c r="V380" s="12"/>
    </row>
    <row r="381" spans="1:46" ht="16" x14ac:dyDescent="0.2">
      <c r="A381" s="475"/>
      <c r="B381" s="475"/>
      <c r="C381" s="475"/>
      <c r="D381" s="475"/>
      <c r="E381" s="475"/>
      <c r="F381" s="475"/>
      <c r="G381" s="475"/>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162</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dataConsolidate link="1"/>
  <mergeCells count="25">
    <mergeCell ref="B294:G294"/>
    <mergeCell ref="B181:G181"/>
    <mergeCell ref="B255:G255"/>
    <mergeCell ref="B131:G131"/>
    <mergeCell ref="B155:G155"/>
    <mergeCell ref="B13:G13"/>
    <mergeCell ref="B15:G15"/>
    <mergeCell ref="B17:G17"/>
    <mergeCell ref="B19:G19"/>
    <mergeCell ref="B11:G11"/>
    <mergeCell ref="B1:G1"/>
    <mergeCell ref="B2:G2"/>
    <mergeCell ref="B5:G5"/>
    <mergeCell ref="B7:G7"/>
    <mergeCell ref="B9:G9"/>
    <mergeCell ref="F113:J113"/>
    <mergeCell ref="B55:G55"/>
    <mergeCell ref="B57:G57"/>
    <mergeCell ref="B59:G59"/>
    <mergeCell ref="B61:G61"/>
    <mergeCell ref="B97:G97"/>
    <mergeCell ref="B99:G99"/>
    <mergeCell ref="B101:G101"/>
    <mergeCell ref="B103:G103"/>
    <mergeCell ref="B105:G10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Industry Division Market Growth Rate Is Limited to 0.25 to -0.25" sqref="H145:H149">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N15" sqref="N1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151</v>
      </c>
    </row>
    <row r="5" spans="1:15" ht="16" x14ac:dyDescent="0.2">
      <c r="A5" s="220">
        <v>1</v>
      </c>
      <c r="B5" s="743" t="s">
        <v>284</v>
      </c>
      <c r="C5" s="743"/>
      <c r="D5" s="743"/>
      <c r="E5" s="743"/>
      <c r="F5" s="743"/>
      <c r="G5" s="743"/>
      <c r="H5" s="743"/>
      <c r="I5" s="743"/>
      <c r="J5" s="743"/>
    </row>
    <row r="6" spans="1:15" ht="16" x14ac:dyDescent="0.2">
      <c r="A6" s="221"/>
      <c r="B6" s="220"/>
      <c r="C6" s="220"/>
      <c r="D6" s="220"/>
      <c r="E6" s="220"/>
      <c r="F6" s="220"/>
      <c r="G6" s="220"/>
      <c r="H6" s="220"/>
      <c r="I6" s="220"/>
      <c r="J6" s="220"/>
    </row>
    <row r="7" spans="1:15" ht="16" x14ac:dyDescent="0.2">
      <c r="A7" s="221">
        <v>2</v>
      </c>
      <c r="B7" s="744" t="s">
        <v>60</v>
      </c>
      <c r="C7" s="744"/>
      <c r="D7" s="744"/>
      <c r="E7" s="744"/>
      <c r="F7" s="744"/>
      <c r="G7" s="744"/>
      <c r="H7" s="744"/>
      <c r="I7" s="744"/>
      <c r="J7" s="744"/>
    </row>
    <row r="8" spans="1:15" ht="16" x14ac:dyDescent="0.2">
      <c r="A8" s="221"/>
      <c r="B8" s="220"/>
      <c r="C8" s="220"/>
      <c r="D8" s="220"/>
      <c r="E8" s="220"/>
      <c r="F8" s="220"/>
      <c r="G8" s="220"/>
      <c r="H8" s="220"/>
      <c r="I8" s="220"/>
      <c r="J8" s="220"/>
    </row>
    <row r="9" spans="1:15" ht="51" customHeight="1" x14ac:dyDescent="0.2">
      <c r="A9" s="221">
        <v>3</v>
      </c>
      <c r="B9" s="745" t="s">
        <v>174</v>
      </c>
      <c r="C9" s="745"/>
      <c r="D9" s="745"/>
      <c r="E9" s="745"/>
      <c r="F9" s="745"/>
      <c r="G9" s="745"/>
      <c r="H9" s="745"/>
      <c r="I9" s="745"/>
      <c r="J9" s="745"/>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61"/>
      <c r="G12" s="761"/>
      <c r="H12" s="761"/>
      <c r="I12" s="761"/>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22"/>
      <c r="M21" s="222"/>
      <c r="N21" s="222"/>
      <c r="O21" s="70"/>
    </row>
    <row r="22" spans="1:15" x14ac:dyDescent="0.2">
      <c r="A22" s="70"/>
      <c r="B22" s="70"/>
      <c r="C22" s="70"/>
      <c r="D22" s="70"/>
      <c r="E22" s="70"/>
      <c r="F22" s="70"/>
      <c r="G22" s="70"/>
      <c r="H22" s="70"/>
      <c r="I22" s="70"/>
      <c r="J22" s="70"/>
      <c r="K22" s="70"/>
      <c r="L22" s="222"/>
      <c r="M22" s="222"/>
      <c r="N22" s="222"/>
      <c r="O22" s="70"/>
    </row>
    <row r="23" spans="1:15" x14ac:dyDescent="0.2">
      <c r="A23" s="70"/>
      <c r="B23" s="70"/>
      <c r="C23" s="70"/>
      <c r="D23" s="70"/>
      <c r="E23" s="70"/>
      <c r="F23" s="70"/>
      <c r="G23" s="70"/>
      <c r="H23" s="70"/>
      <c r="I23" s="70"/>
      <c r="J23" s="70"/>
      <c r="K23" s="70"/>
      <c r="L23" s="222"/>
      <c r="M23" s="222"/>
      <c r="N23" s="222"/>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41"/>
      <c r="G33" s="741"/>
      <c r="H33" s="741"/>
      <c r="I33" s="741"/>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topLeftCell="A4" workbookViewId="0">
      <selection activeCell="A2" sqref="A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127</v>
      </c>
    </row>
    <row r="3" spans="1:11" ht="16" thickBot="1" x14ac:dyDescent="0.25"/>
    <row r="4" spans="1:11" ht="16" x14ac:dyDescent="0.2">
      <c r="B4" s="764" t="s">
        <v>129</v>
      </c>
      <c r="C4" s="765"/>
      <c r="D4" s="765"/>
      <c r="E4" s="765"/>
      <c r="F4" s="765"/>
      <c r="G4" s="765"/>
      <c r="H4" s="765"/>
      <c r="I4" s="765"/>
      <c r="J4" s="765"/>
      <c r="K4" s="766"/>
    </row>
    <row r="5" spans="1:11" ht="16" x14ac:dyDescent="0.2">
      <c r="B5" s="8">
        <v>1</v>
      </c>
      <c r="C5" s="767"/>
      <c r="D5" s="767"/>
      <c r="E5" s="767"/>
      <c r="F5" s="767"/>
      <c r="G5" s="767"/>
      <c r="H5" s="767"/>
      <c r="I5" s="767"/>
      <c r="J5" s="767"/>
      <c r="K5" s="768"/>
    </row>
    <row r="6" spans="1:11" ht="16" x14ac:dyDescent="0.2">
      <c r="B6" s="9">
        <v>2</v>
      </c>
      <c r="C6" s="762"/>
      <c r="D6" s="762"/>
      <c r="E6" s="762"/>
      <c r="F6" s="762"/>
      <c r="G6" s="762"/>
      <c r="H6" s="762"/>
      <c r="I6" s="762"/>
      <c r="J6" s="762"/>
      <c r="K6" s="763"/>
    </row>
    <row r="7" spans="1:11" ht="16" x14ac:dyDescent="0.2">
      <c r="B7" s="9">
        <v>3</v>
      </c>
      <c r="C7" s="762"/>
      <c r="D7" s="762"/>
      <c r="E7" s="762"/>
      <c r="F7" s="762"/>
      <c r="G7" s="762"/>
      <c r="H7" s="762"/>
      <c r="I7" s="762"/>
      <c r="J7" s="762"/>
      <c r="K7" s="763"/>
    </row>
    <row r="8" spans="1:11" ht="17" thickBot="1" x14ac:dyDescent="0.25">
      <c r="B8" s="10">
        <v>4</v>
      </c>
      <c r="C8" s="769"/>
      <c r="D8" s="769"/>
      <c r="E8" s="769"/>
      <c r="F8" s="769"/>
      <c r="G8" s="769"/>
      <c r="H8" s="769"/>
      <c r="I8" s="769"/>
      <c r="J8" s="769"/>
      <c r="K8" s="770"/>
    </row>
    <row r="9" spans="1:11" ht="17" thickBot="1" x14ac:dyDescent="0.25">
      <c r="B9" s="7"/>
      <c r="C9" s="7"/>
      <c r="D9" s="7"/>
      <c r="E9" s="7"/>
      <c r="F9" s="7"/>
      <c r="G9" s="7"/>
      <c r="H9" s="7"/>
      <c r="I9" s="7"/>
      <c r="J9" s="7"/>
      <c r="K9" s="7"/>
    </row>
    <row r="10" spans="1:11" ht="17" thickBot="1" x14ac:dyDescent="0.25">
      <c r="B10" s="771" t="s">
        <v>130</v>
      </c>
      <c r="C10" s="772"/>
      <c r="D10" s="772"/>
      <c r="E10" s="772"/>
      <c r="F10" s="772"/>
      <c r="G10" s="772"/>
      <c r="H10" s="772"/>
      <c r="I10" s="772"/>
      <c r="J10" s="772"/>
      <c r="K10" s="773"/>
    </row>
    <row r="11" spans="1:11" ht="16" x14ac:dyDescent="0.2">
      <c r="B11" s="9">
        <v>1</v>
      </c>
      <c r="C11" s="762"/>
      <c r="D11" s="762"/>
      <c r="E11" s="762"/>
      <c r="F11" s="762"/>
      <c r="G11" s="762"/>
      <c r="H11" s="762"/>
      <c r="I11" s="762"/>
      <c r="J11" s="762"/>
      <c r="K11" s="763"/>
    </row>
    <row r="12" spans="1:11" ht="16" x14ac:dyDescent="0.2">
      <c r="B12" s="9">
        <v>2</v>
      </c>
      <c r="C12" s="762"/>
      <c r="D12" s="762"/>
      <c r="E12" s="762"/>
      <c r="F12" s="762"/>
      <c r="G12" s="762"/>
      <c r="H12" s="762"/>
      <c r="I12" s="762"/>
      <c r="J12" s="762"/>
      <c r="K12" s="763"/>
    </row>
    <row r="13" spans="1:11" ht="16" x14ac:dyDescent="0.2">
      <c r="B13" s="9">
        <v>3</v>
      </c>
      <c r="C13" s="762"/>
      <c r="D13" s="762"/>
      <c r="E13" s="762"/>
      <c r="F13" s="762"/>
      <c r="G13" s="762"/>
      <c r="H13" s="762"/>
      <c r="I13" s="762"/>
      <c r="J13" s="762"/>
      <c r="K13" s="763"/>
    </row>
    <row r="14" spans="1:11" ht="17" thickBot="1" x14ac:dyDescent="0.25">
      <c r="B14" s="10">
        <v>4</v>
      </c>
      <c r="C14" s="769"/>
      <c r="D14" s="769"/>
      <c r="E14" s="769"/>
      <c r="F14" s="769"/>
      <c r="G14" s="769"/>
      <c r="H14" s="769"/>
      <c r="I14" s="769"/>
      <c r="J14" s="769"/>
      <c r="K14" s="770"/>
    </row>
    <row r="15" spans="1:11" ht="17" thickBot="1" x14ac:dyDescent="0.25">
      <c r="B15" s="7"/>
      <c r="C15" s="7"/>
      <c r="D15" s="7"/>
      <c r="E15" s="7"/>
      <c r="F15" s="7"/>
      <c r="G15" s="7"/>
      <c r="H15" s="7"/>
      <c r="I15" s="7"/>
      <c r="J15" s="7"/>
      <c r="K15" s="7"/>
    </row>
    <row r="16" spans="1:11" ht="17" thickBot="1" x14ac:dyDescent="0.25">
      <c r="B16" s="771" t="s">
        <v>131</v>
      </c>
      <c r="C16" s="772"/>
      <c r="D16" s="772"/>
      <c r="E16" s="772"/>
      <c r="F16" s="772"/>
      <c r="G16" s="772"/>
      <c r="H16" s="772"/>
      <c r="I16" s="772"/>
      <c r="J16" s="772"/>
      <c r="K16" s="773"/>
    </row>
    <row r="17" spans="2:11" ht="16" x14ac:dyDescent="0.2">
      <c r="B17" s="9">
        <v>1</v>
      </c>
      <c r="C17" s="762"/>
      <c r="D17" s="762"/>
      <c r="E17" s="762"/>
      <c r="F17" s="762"/>
      <c r="G17" s="762"/>
      <c r="H17" s="762"/>
      <c r="I17" s="762"/>
      <c r="J17" s="762"/>
      <c r="K17" s="763"/>
    </row>
    <row r="18" spans="2:11" ht="16" x14ac:dyDescent="0.2">
      <c r="B18" s="9">
        <v>2</v>
      </c>
      <c r="C18" s="762"/>
      <c r="D18" s="762"/>
      <c r="E18" s="762"/>
      <c r="F18" s="762"/>
      <c r="G18" s="762"/>
      <c r="H18" s="762"/>
      <c r="I18" s="762"/>
      <c r="J18" s="762"/>
      <c r="K18" s="763"/>
    </row>
    <row r="19" spans="2:11" ht="16" x14ac:dyDescent="0.2">
      <c r="B19" s="9">
        <v>3</v>
      </c>
      <c r="C19" s="762"/>
      <c r="D19" s="762"/>
      <c r="E19" s="762"/>
      <c r="F19" s="762"/>
      <c r="G19" s="762"/>
      <c r="H19" s="762"/>
      <c r="I19" s="762"/>
      <c r="J19" s="762"/>
      <c r="K19" s="763"/>
    </row>
    <row r="20" spans="2:11" ht="17" thickBot="1" x14ac:dyDescent="0.25">
      <c r="B20" s="10">
        <v>4</v>
      </c>
      <c r="C20" s="769"/>
      <c r="D20" s="769"/>
      <c r="E20" s="769"/>
      <c r="F20" s="769"/>
      <c r="G20" s="769"/>
      <c r="H20" s="769"/>
      <c r="I20" s="769"/>
      <c r="J20" s="769"/>
      <c r="K20" s="770"/>
    </row>
    <row r="21" spans="2:11" ht="17" thickBot="1" x14ac:dyDescent="0.25">
      <c r="B21" s="7"/>
      <c r="C21" s="7"/>
      <c r="D21" s="7"/>
      <c r="E21" s="7"/>
      <c r="F21" s="7"/>
      <c r="G21" s="7"/>
      <c r="H21" s="7"/>
      <c r="I21" s="7"/>
      <c r="J21" s="7"/>
      <c r="K21" s="7"/>
    </row>
    <row r="22" spans="2:11" ht="17" thickBot="1" x14ac:dyDescent="0.25">
      <c r="B22" s="771" t="s">
        <v>132</v>
      </c>
      <c r="C22" s="772"/>
      <c r="D22" s="772"/>
      <c r="E22" s="772"/>
      <c r="F22" s="772"/>
      <c r="G22" s="772"/>
      <c r="H22" s="772"/>
      <c r="I22" s="772"/>
      <c r="J22" s="772"/>
      <c r="K22" s="773"/>
    </row>
    <row r="23" spans="2:11" ht="16" x14ac:dyDescent="0.2">
      <c r="B23" s="11">
        <v>1</v>
      </c>
      <c r="C23" s="774"/>
      <c r="D23" s="774"/>
      <c r="E23" s="774"/>
      <c r="F23" s="774"/>
      <c r="G23" s="774"/>
      <c r="H23" s="774"/>
      <c r="I23" s="774"/>
      <c r="J23" s="774"/>
      <c r="K23" s="775"/>
    </row>
    <row r="24" spans="2:11" ht="16" x14ac:dyDescent="0.2">
      <c r="B24" s="9">
        <v>2</v>
      </c>
      <c r="C24" s="762"/>
      <c r="D24" s="762"/>
      <c r="E24" s="762"/>
      <c r="F24" s="762"/>
      <c r="G24" s="762"/>
      <c r="H24" s="762"/>
      <c r="I24" s="762"/>
      <c r="J24" s="762"/>
      <c r="K24" s="763"/>
    </row>
    <row r="25" spans="2:11" ht="16" x14ac:dyDescent="0.2">
      <c r="B25" s="9">
        <v>3</v>
      </c>
      <c r="C25" s="762"/>
      <c r="D25" s="762"/>
      <c r="E25" s="762"/>
      <c r="F25" s="762"/>
      <c r="G25" s="762"/>
      <c r="H25" s="762"/>
      <c r="I25" s="762"/>
      <c r="J25" s="762"/>
      <c r="K25" s="763"/>
    </row>
    <row r="26" spans="2:11" ht="17" thickBot="1" x14ac:dyDescent="0.25">
      <c r="B26" s="10">
        <v>4</v>
      </c>
      <c r="C26" s="769"/>
      <c r="D26" s="769"/>
      <c r="E26" s="769"/>
      <c r="F26" s="769"/>
      <c r="G26" s="769"/>
      <c r="H26" s="769"/>
      <c r="I26" s="769"/>
      <c r="J26" s="769"/>
      <c r="K26" s="770"/>
    </row>
  </sheetData>
  <mergeCells count="20">
    <mergeCell ref="C25:K25"/>
    <mergeCell ref="C26:K26"/>
    <mergeCell ref="C18:K18"/>
    <mergeCell ref="C19:K19"/>
    <mergeCell ref="C20:K20"/>
    <mergeCell ref="B22:K22"/>
    <mergeCell ref="C23:K23"/>
    <mergeCell ref="C24:K24"/>
    <mergeCell ref="C17:K17"/>
    <mergeCell ref="B4:K4"/>
    <mergeCell ref="C5:K5"/>
    <mergeCell ref="C6:K6"/>
    <mergeCell ref="C7:K7"/>
    <mergeCell ref="C8:K8"/>
    <mergeCell ref="B10:K10"/>
    <mergeCell ref="C11:K11"/>
    <mergeCell ref="C12:K12"/>
    <mergeCell ref="C13:K13"/>
    <mergeCell ref="C14:K14"/>
    <mergeCell ref="B16:K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topLeftCell="A52" workbookViewId="0">
      <selection activeCell="J61" sqref="J61"/>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140</v>
      </c>
      <c r="C2" s="107"/>
      <c r="D2" s="107"/>
    </row>
    <row r="3" spans="1:9" ht="16" x14ac:dyDescent="0.2">
      <c r="A3" s="107"/>
      <c r="B3" s="107"/>
      <c r="C3" s="107"/>
      <c r="D3" s="107"/>
    </row>
    <row r="4" spans="1:9" ht="51" customHeight="1" x14ac:dyDescent="0.2">
      <c r="A4" s="172">
        <v>1</v>
      </c>
      <c r="B4" s="173" t="s">
        <v>286</v>
      </c>
      <c r="C4" s="736"/>
      <c r="D4" s="736"/>
    </row>
    <row r="5" spans="1:9" ht="85.5" customHeight="1" x14ac:dyDescent="0.2">
      <c r="A5" s="174">
        <v>3</v>
      </c>
      <c r="B5" s="37" t="s">
        <v>279</v>
      </c>
    </row>
    <row r="8" spans="1:9" ht="16" thickBot="1" x14ac:dyDescent="0.25">
      <c r="A8" s="38"/>
      <c r="B8" s="38"/>
      <c r="C8" s="38"/>
      <c r="D8" s="38"/>
      <c r="E8" s="38"/>
      <c r="F8" s="38"/>
      <c r="G8" s="38"/>
      <c r="H8" s="38"/>
      <c r="I8" s="38"/>
    </row>
    <row r="9" spans="1:9" x14ac:dyDescent="0.2">
      <c r="A9" s="180"/>
      <c r="B9" s="181"/>
      <c r="C9" s="181"/>
      <c r="D9" s="776">
        <f>'PART I'!D325</f>
        <v>0</v>
      </c>
      <c r="E9" s="776"/>
      <c r="F9" s="776">
        <f>'PART I'!F325</f>
        <v>0</v>
      </c>
      <c r="G9" s="777"/>
    </row>
    <row r="10" spans="1:9" ht="16" thickBot="1" x14ac:dyDescent="0.25">
      <c r="A10" s="182"/>
      <c r="B10" s="183"/>
      <c r="C10" s="183"/>
      <c r="D10" s="778"/>
      <c r="E10" s="778"/>
      <c r="F10" s="778"/>
      <c r="G10" s="779"/>
    </row>
    <row r="11" spans="1:9" x14ac:dyDescent="0.2">
      <c r="A11" s="184" t="s">
        <v>161</v>
      </c>
      <c r="B11" s="185" t="s">
        <v>3</v>
      </c>
      <c r="C11" s="186" t="s">
        <v>9</v>
      </c>
      <c r="D11" s="186" t="s">
        <v>155</v>
      </c>
      <c r="E11" s="186" t="s">
        <v>156</v>
      </c>
      <c r="F11" s="186" t="s">
        <v>158</v>
      </c>
      <c r="G11" s="187" t="s">
        <v>159</v>
      </c>
    </row>
    <row r="12" spans="1:9" x14ac:dyDescent="0.2">
      <c r="A12" s="188">
        <v>1</v>
      </c>
      <c r="B12" s="189">
        <f>'PART I'!B28</f>
        <v>0</v>
      </c>
      <c r="C12" s="190">
        <f>'PART I'!D28</f>
        <v>0</v>
      </c>
      <c r="D12" s="191">
        <f>'PART I'!D330</f>
        <v>0</v>
      </c>
      <c r="E12" s="190">
        <f t="shared" ref="E12:E21" si="0">C12*D12</f>
        <v>0</v>
      </c>
      <c r="F12" s="191">
        <f>'PART I'!F330</f>
        <v>0</v>
      </c>
      <c r="G12" s="192">
        <f t="shared" ref="G12:G21" si="1">C12*F12</f>
        <v>0</v>
      </c>
    </row>
    <row r="13" spans="1:9" x14ac:dyDescent="0.2">
      <c r="A13" s="193">
        <v>2</v>
      </c>
      <c r="B13" s="194">
        <f>'PART I'!B29</f>
        <v>0</v>
      </c>
      <c r="C13" s="195">
        <f>'PART I'!D29</f>
        <v>0</v>
      </c>
      <c r="D13" s="196">
        <f>'PART I'!D331</f>
        <v>0</v>
      </c>
      <c r="E13" s="195">
        <f t="shared" si="0"/>
        <v>0</v>
      </c>
      <c r="F13" s="196">
        <f>'PART I'!F331</f>
        <v>0</v>
      </c>
      <c r="G13" s="197">
        <f t="shared" si="1"/>
        <v>0</v>
      </c>
    </row>
    <row r="14" spans="1:9" x14ac:dyDescent="0.2">
      <c r="A14" s="188">
        <v>3</v>
      </c>
      <c r="B14" s="189">
        <f>'PART I'!B30</f>
        <v>0</v>
      </c>
      <c r="C14" s="190">
        <f>'PART I'!D30</f>
        <v>0</v>
      </c>
      <c r="D14" s="191">
        <f>'PART I'!D332</f>
        <v>0</v>
      </c>
      <c r="E14" s="190">
        <f t="shared" si="0"/>
        <v>0</v>
      </c>
      <c r="F14" s="191">
        <f>'PART I'!F332</f>
        <v>0</v>
      </c>
      <c r="G14" s="192">
        <f t="shared" si="1"/>
        <v>0</v>
      </c>
    </row>
    <row r="15" spans="1:9" x14ac:dyDescent="0.2">
      <c r="A15" s="193">
        <v>4</v>
      </c>
      <c r="B15" s="194">
        <f>'PART I'!B31</f>
        <v>0</v>
      </c>
      <c r="C15" s="195">
        <f>'PART I'!D31</f>
        <v>0</v>
      </c>
      <c r="D15" s="196">
        <f>'PART I'!D333</f>
        <v>0</v>
      </c>
      <c r="E15" s="195">
        <f t="shared" si="0"/>
        <v>0</v>
      </c>
      <c r="F15" s="196">
        <f>'PART I'!F333</f>
        <v>0</v>
      </c>
      <c r="G15" s="197">
        <f t="shared" si="1"/>
        <v>0</v>
      </c>
    </row>
    <row r="16" spans="1:9" x14ac:dyDescent="0.2">
      <c r="A16" s="188">
        <v>5</v>
      </c>
      <c r="B16" s="189">
        <f>'PART I'!B32</f>
        <v>0</v>
      </c>
      <c r="C16" s="190">
        <f>'PART I'!D32</f>
        <v>0</v>
      </c>
      <c r="D16" s="191">
        <f>'PART I'!D334</f>
        <v>0</v>
      </c>
      <c r="E16" s="190">
        <f t="shared" si="0"/>
        <v>0</v>
      </c>
      <c r="F16" s="191">
        <f>'PART I'!F334</f>
        <v>0</v>
      </c>
      <c r="G16" s="192">
        <f t="shared" si="1"/>
        <v>0</v>
      </c>
    </row>
    <row r="17" spans="1:7" x14ac:dyDescent="0.2">
      <c r="A17" s="193">
        <v>6</v>
      </c>
      <c r="B17" s="194">
        <f>'PART I'!B33</f>
        <v>0</v>
      </c>
      <c r="C17" s="195">
        <f>'PART I'!D33</f>
        <v>0</v>
      </c>
      <c r="D17" s="196">
        <f>'PART I'!D335</f>
        <v>0</v>
      </c>
      <c r="E17" s="195">
        <f t="shared" si="0"/>
        <v>0</v>
      </c>
      <c r="F17" s="196">
        <f>'PART I'!F335</f>
        <v>0</v>
      </c>
      <c r="G17" s="197">
        <f t="shared" si="1"/>
        <v>0</v>
      </c>
    </row>
    <row r="18" spans="1:7" x14ac:dyDescent="0.2">
      <c r="A18" s="188">
        <v>7</v>
      </c>
      <c r="B18" s="189">
        <f>'PART I'!B34</f>
        <v>0</v>
      </c>
      <c r="C18" s="190">
        <f>'PART I'!D34</f>
        <v>0</v>
      </c>
      <c r="D18" s="191">
        <f>'PART I'!D336</f>
        <v>0</v>
      </c>
      <c r="E18" s="190">
        <f t="shared" si="0"/>
        <v>0</v>
      </c>
      <c r="F18" s="191">
        <f>'PART I'!F336</f>
        <v>0</v>
      </c>
      <c r="G18" s="192">
        <f t="shared" si="1"/>
        <v>0</v>
      </c>
    </row>
    <row r="19" spans="1:7" x14ac:dyDescent="0.2">
      <c r="A19" s="193">
        <v>8</v>
      </c>
      <c r="B19" s="194">
        <f>'PART I'!B35</f>
        <v>0</v>
      </c>
      <c r="C19" s="195">
        <f>'PART I'!D35</f>
        <v>0</v>
      </c>
      <c r="D19" s="196">
        <f>'PART I'!D337</f>
        <v>0</v>
      </c>
      <c r="E19" s="195">
        <f t="shared" si="0"/>
        <v>0</v>
      </c>
      <c r="F19" s="196">
        <f>'PART I'!F337</f>
        <v>0</v>
      </c>
      <c r="G19" s="197">
        <f t="shared" si="1"/>
        <v>0</v>
      </c>
    </row>
    <row r="20" spans="1:7" x14ac:dyDescent="0.2">
      <c r="A20" s="188">
        <v>9</v>
      </c>
      <c r="B20" s="189">
        <f>'PART I'!B36</f>
        <v>0</v>
      </c>
      <c r="C20" s="190">
        <f>'PART I'!D36</f>
        <v>0</v>
      </c>
      <c r="D20" s="191">
        <f>'PART I'!D338</f>
        <v>0</v>
      </c>
      <c r="E20" s="190">
        <f t="shared" si="0"/>
        <v>0</v>
      </c>
      <c r="F20" s="191">
        <f>'PART I'!F338</f>
        <v>0</v>
      </c>
      <c r="G20" s="192">
        <f t="shared" si="1"/>
        <v>0</v>
      </c>
    </row>
    <row r="21" spans="1:7" ht="16" thickBot="1" x14ac:dyDescent="0.25">
      <c r="A21" s="198">
        <v>10</v>
      </c>
      <c r="B21" s="199">
        <f>'PART I'!B37</f>
        <v>0</v>
      </c>
      <c r="C21" s="200">
        <f>'PART I'!D37</f>
        <v>0</v>
      </c>
      <c r="D21" s="201">
        <f>'PART I'!D339</f>
        <v>0</v>
      </c>
      <c r="E21" s="200">
        <f t="shared" si="0"/>
        <v>0</v>
      </c>
      <c r="F21" s="201">
        <f>'PART I'!F339</f>
        <v>0</v>
      </c>
      <c r="G21" s="202">
        <f t="shared" si="1"/>
        <v>0</v>
      </c>
    </row>
    <row r="22" spans="1:7" ht="16" thickBot="1" x14ac:dyDescent="0.25"/>
    <row r="23" spans="1:7" x14ac:dyDescent="0.2">
      <c r="A23" s="180"/>
      <c r="B23" s="181"/>
      <c r="C23" s="181"/>
      <c r="D23" s="776">
        <f>'PART I'!D325</f>
        <v>0</v>
      </c>
      <c r="E23" s="776"/>
      <c r="F23" s="776">
        <f>'PART I'!F325</f>
        <v>0</v>
      </c>
      <c r="G23" s="777"/>
    </row>
    <row r="24" spans="1:7" ht="16" thickBot="1" x14ac:dyDescent="0.25">
      <c r="A24" s="182"/>
      <c r="B24" s="183"/>
      <c r="C24" s="183"/>
      <c r="D24" s="778"/>
      <c r="E24" s="778"/>
      <c r="F24" s="778"/>
      <c r="G24" s="779"/>
    </row>
    <row r="25" spans="1:7" x14ac:dyDescent="0.2">
      <c r="A25" s="184" t="s">
        <v>157</v>
      </c>
      <c r="B25" s="203" t="s">
        <v>11</v>
      </c>
      <c r="C25" s="118" t="s">
        <v>9</v>
      </c>
      <c r="D25" s="118" t="s">
        <v>155</v>
      </c>
      <c r="E25" s="118" t="s">
        <v>156</v>
      </c>
      <c r="F25" s="118" t="s">
        <v>160</v>
      </c>
      <c r="G25" s="204" t="s">
        <v>159</v>
      </c>
    </row>
    <row r="26" spans="1:7" x14ac:dyDescent="0.2">
      <c r="A26" s="188">
        <v>1</v>
      </c>
      <c r="B26" s="189">
        <f>'PART I'!B40</f>
        <v>0</v>
      </c>
      <c r="C26" s="190">
        <f>'PART I'!D40</f>
        <v>0</v>
      </c>
      <c r="D26" s="191">
        <f>'PART I'!D343</f>
        <v>0</v>
      </c>
      <c r="E26" s="190">
        <f t="shared" ref="E26:E35" si="2">C26*D26</f>
        <v>0</v>
      </c>
      <c r="F26" s="191">
        <f>'PART I'!F343</f>
        <v>0</v>
      </c>
      <c r="G26" s="192">
        <f t="shared" ref="G26:G35" si="3">C26*F26</f>
        <v>0</v>
      </c>
    </row>
    <row r="27" spans="1:7" x14ac:dyDescent="0.2">
      <c r="A27" s="193">
        <v>2</v>
      </c>
      <c r="B27" s="194">
        <f>'PART I'!B41</f>
        <v>0</v>
      </c>
      <c r="C27" s="195">
        <f>'PART I'!D41</f>
        <v>0</v>
      </c>
      <c r="D27" s="196">
        <f>'PART I'!D344</f>
        <v>0</v>
      </c>
      <c r="E27" s="195">
        <f t="shared" si="2"/>
        <v>0</v>
      </c>
      <c r="F27" s="196">
        <f>'PART I'!F344</f>
        <v>0</v>
      </c>
      <c r="G27" s="197">
        <f t="shared" si="3"/>
        <v>0</v>
      </c>
    </row>
    <row r="28" spans="1:7" x14ac:dyDescent="0.2">
      <c r="A28" s="188">
        <v>3</v>
      </c>
      <c r="B28" s="189">
        <f>'PART I'!B42</f>
        <v>0</v>
      </c>
      <c r="C28" s="190">
        <f>'PART I'!D42</f>
        <v>0</v>
      </c>
      <c r="D28" s="191">
        <f>'PART I'!D345</f>
        <v>0</v>
      </c>
      <c r="E28" s="190">
        <f t="shared" si="2"/>
        <v>0</v>
      </c>
      <c r="F28" s="191">
        <f>'PART I'!F345</f>
        <v>0</v>
      </c>
      <c r="G28" s="192">
        <f t="shared" si="3"/>
        <v>0</v>
      </c>
    </row>
    <row r="29" spans="1:7" x14ac:dyDescent="0.2">
      <c r="A29" s="193">
        <v>4</v>
      </c>
      <c r="B29" s="194">
        <f>'PART I'!B43</f>
        <v>0</v>
      </c>
      <c r="C29" s="195">
        <f>'PART I'!D43</f>
        <v>0</v>
      </c>
      <c r="D29" s="196">
        <f>'PART I'!D346</f>
        <v>0</v>
      </c>
      <c r="E29" s="195">
        <f t="shared" si="2"/>
        <v>0</v>
      </c>
      <c r="F29" s="196">
        <f>'PART I'!F346</f>
        <v>0</v>
      </c>
      <c r="G29" s="197">
        <f t="shared" si="3"/>
        <v>0</v>
      </c>
    </row>
    <row r="30" spans="1:7" x14ac:dyDescent="0.2">
      <c r="A30" s="188">
        <v>5</v>
      </c>
      <c r="B30" s="189">
        <f>'PART I'!B44</f>
        <v>0</v>
      </c>
      <c r="C30" s="190">
        <f>'PART I'!D44</f>
        <v>0</v>
      </c>
      <c r="D30" s="191">
        <f>'PART I'!D347</f>
        <v>0</v>
      </c>
      <c r="E30" s="190">
        <f t="shared" si="2"/>
        <v>0</v>
      </c>
      <c r="F30" s="191">
        <f>'PART I'!F347</f>
        <v>0</v>
      </c>
      <c r="G30" s="192">
        <f t="shared" si="3"/>
        <v>0</v>
      </c>
    </row>
    <row r="31" spans="1:7" x14ac:dyDescent="0.2">
      <c r="A31" s="193">
        <v>6</v>
      </c>
      <c r="B31" s="194">
        <f>'PART I'!B45</f>
        <v>0</v>
      </c>
      <c r="C31" s="195">
        <f>'PART I'!D45</f>
        <v>0</v>
      </c>
      <c r="D31" s="196">
        <f>'PART I'!D348</f>
        <v>0</v>
      </c>
      <c r="E31" s="195">
        <f t="shared" si="2"/>
        <v>0</v>
      </c>
      <c r="F31" s="196">
        <f>'PART I'!F348</f>
        <v>0</v>
      </c>
      <c r="G31" s="197">
        <f t="shared" si="3"/>
        <v>0</v>
      </c>
    </row>
    <row r="32" spans="1:7" x14ac:dyDescent="0.2">
      <c r="A32" s="188">
        <v>7</v>
      </c>
      <c r="B32" s="189">
        <f>'PART I'!B46</f>
        <v>0</v>
      </c>
      <c r="C32" s="190">
        <f>'PART I'!D46</f>
        <v>0</v>
      </c>
      <c r="D32" s="191">
        <f>'PART I'!D349</f>
        <v>0</v>
      </c>
      <c r="E32" s="190">
        <f t="shared" si="2"/>
        <v>0</v>
      </c>
      <c r="F32" s="191">
        <f>'PART I'!F349</f>
        <v>0</v>
      </c>
      <c r="G32" s="192">
        <f t="shared" si="3"/>
        <v>0</v>
      </c>
    </row>
    <row r="33" spans="1:9" x14ac:dyDescent="0.2">
      <c r="A33" s="193">
        <v>8</v>
      </c>
      <c r="B33" s="194">
        <f>'PART I'!B47</f>
        <v>0</v>
      </c>
      <c r="C33" s="195">
        <f>'PART I'!D47</f>
        <v>0</v>
      </c>
      <c r="D33" s="196">
        <f>'PART I'!D350</f>
        <v>0</v>
      </c>
      <c r="E33" s="195">
        <f t="shared" si="2"/>
        <v>0</v>
      </c>
      <c r="F33" s="196">
        <f>'PART I'!F350</f>
        <v>0</v>
      </c>
      <c r="G33" s="197">
        <f t="shared" si="3"/>
        <v>0</v>
      </c>
    </row>
    <row r="34" spans="1:9" x14ac:dyDescent="0.2">
      <c r="A34" s="188">
        <v>9</v>
      </c>
      <c r="B34" s="189">
        <f>'PART I'!B48</f>
        <v>0</v>
      </c>
      <c r="C34" s="190">
        <f>'PART I'!D48</f>
        <v>0</v>
      </c>
      <c r="D34" s="191">
        <f>'PART I'!D351</f>
        <v>0</v>
      </c>
      <c r="E34" s="190">
        <f t="shared" si="2"/>
        <v>0</v>
      </c>
      <c r="F34" s="191">
        <f>'PART I'!F351</f>
        <v>0</v>
      </c>
      <c r="G34" s="192">
        <f t="shared" si="3"/>
        <v>0</v>
      </c>
    </row>
    <row r="35" spans="1:9" ht="16" thickBot="1" x14ac:dyDescent="0.25">
      <c r="A35" s="198">
        <v>10</v>
      </c>
      <c r="B35" s="199">
        <f>'PART I'!B49</f>
        <v>0</v>
      </c>
      <c r="C35" s="200">
        <f>'PART I'!D49</f>
        <v>0</v>
      </c>
      <c r="D35" s="201">
        <f>'PART I'!D352</f>
        <v>0</v>
      </c>
      <c r="E35" s="200">
        <f t="shared" si="2"/>
        <v>0</v>
      </c>
      <c r="F35" s="201">
        <f>'PART I'!F352</f>
        <v>0</v>
      </c>
      <c r="G35" s="202">
        <f t="shared" si="3"/>
        <v>0</v>
      </c>
    </row>
    <row r="37" spans="1:9" ht="16" thickBot="1" x14ac:dyDescent="0.25"/>
    <row r="38" spans="1:9" x14ac:dyDescent="0.2">
      <c r="A38" s="180"/>
      <c r="B38" s="181"/>
      <c r="C38" s="205"/>
      <c r="D38" s="776">
        <f>'PART I'!D325</f>
        <v>0</v>
      </c>
      <c r="E38" s="776"/>
      <c r="F38" s="776">
        <f>'PART I'!F325</f>
        <v>0</v>
      </c>
      <c r="G38" s="777"/>
      <c r="H38" s="38"/>
      <c r="I38" s="38"/>
    </row>
    <row r="39" spans="1:9" ht="16" thickBot="1" x14ac:dyDescent="0.25">
      <c r="A39" s="182"/>
      <c r="B39" s="183"/>
      <c r="C39" s="206"/>
      <c r="D39" s="778"/>
      <c r="E39" s="778"/>
      <c r="F39" s="778"/>
      <c r="G39" s="779"/>
      <c r="H39" s="38"/>
      <c r="I39" s="38"/>
    </row>
    <row r="40" spans="1:9" x14ac:dyDescent="0.2">
      <c r="A40" s="116" t="s">
        <v>157</v>
      </c>
      <c r="B40" s="203" t="s">
        <v>22</v>
      </c>
      <c r="C40" s="118" t="s">
        <v>9</v>
      </c>
      <c r="D40" s="118" t="s">
        <v>155</v>
      </c>
      <c r="E40" s="118" t="s">
        <v>156</v>
      </c>
      <c r="F40" s="118" t="s">
        <v>158</v>
      </c>
      <c r="G40" s="204" t="s">
        <v>159</v>
      </c>
      <c r="H40" s="38"/>
      <c r="I40" s="38"/>
    </row>
    <row r="41" spans="1:9" x14ac:dyDescent="0.2">
      <c r="A41" s="207">
        <v>1</v>
      </c>
      <c r="B41" s="189">
        <f>'PART I'!B70</f>
        <v>0</v>
      </c>
      <c r="C41" s="208">
        <f>'PART I'!D70</f>
        <v>0</v>
      </c>
      <c r="D41" s="209">
        <f>'PART I'!D357</f>
        <v>0</v>
      </c>
      <c r="E41" s="208">
        <f>C41*D41</f>
        <v>0</v>
      </c>
      <c r="F41" s="209">
        <f>'PART I'!F357</f>
        <v>0</v>
      </c>
      <c r="G41" s="192">
        <f>C41*F41</f>
        <v>0</v>
      </c>
      <c r="H41" s="38"/>
      <c r="I41" s="38"/>
    </row>
    <row r="42" spans="1:9" x14ac:dyDescent="0.2">
      <c r="A42" s="210">
        <v>2</v>
      </c>
      <c r="B42" s="194">
        <f>'PART I'!B71</f>
        <v>0</v>
      </c>
      <c r="C42" s="211">
        <f>'PART I'!D71</f>
        <v>0</v>
      </c>
      <c r="D42" s="212">
        <f>'PART I'!D358</f>
        <v>0</v>
      </c>
      <c r="E42" s="211">
        <f t="shared" ref="E42:E50" si="4">C42*D42</f>
        <v>0</v>
      </c>
      <c r="F42" s="212">
        <f>'PART I'!F358</f>
        <v>0</v>
      </c>
      <c r="G42" s="197">
        <f t="shared" ref="G42:G49" si="5">C42*F42</f>
        <v>0</v>
      </c>
      <c r="H42" s="38"/>
      <c r="I42" s="38"/>
    </row>
    <row r="43" spans="1:9" x14ac:dyDescent="0.2">
      <c r="A43" s="207">
        <v>3</v>
      </c>
      <c r="B43" s="189">
        <f>'PART I'!B72</f>
        <v>0</v>
      </c>
      <c r="C43" s="208">
        <f>'PART I'!D72</f>
        <v>0</v>
      </c>
      <c r="D43" s="209">
        <f>'PART I'!D359</f>
        <v>0</v>
      </c>
      <c r="E43" s="208">
        <f t="shared" si="4"/>
        <v>0</v>
      </c>
      <c r="F43" s="209">
        <f>'PART I'!F359</f>
        <v>0</v>
      </c>
      <c r="G43" s="192">
        <f t="shared" si="5"/>
        <v>0</v>
      </c>
      <c r="H43" s="38"/>
      <c r="I43" s="38"/>
    </row>
    <row r="44" spans="1:9" x14ac:dyDescent="0.2">
      <c r="A44" s="210">
        <v>4</v>
      </c>
      <c r="B44" s="194">
        <f>'PART I'!B73</f>
        <v>0</v>
      </c>
      <c r="C44" s="211">
        <f>'PART I'!D73</f>
        <v>0</v>
      </c>
      <c r="D44" s="212">
        <f>'PART I'!D360</f>
        <v>0</v>
      </c>
      <c r="E44" s="211">
        <f t="shared" si="4"/>
        <v>0</v>
      </c>
      <c r="F44" s="212">
        <f>'PART I'!F360</f>
        <v>0</v>
      </c>
      <c r="G44" s="197">
        <f t="shared" si="5"/>
        <v>0</v>
      </c>
      <c r="H44" s="38"/>
      <c r="I44" s="38"/>
    </row>
    <row r="45" spans="1:9" x14ac:dyDescent="0.2">
      <c r="A45" s="207">
        <v>5</v>
      </c>
      <c r="B45" s="189">
        <f>'PART I'!B74</f>
        <v>0</v>
      </c>
      <c r="C45" s="208">
        <f>'PART I'!D74</f>
        <v>0</v>
      </c>
      <c r="D45" s="209">
        <f>'PART I'!D361</f>
        <v>0</v>
      </c>
      <c r="E45" s="208">
        <f t="shared" si="4"/>
        <v>0</v>
      </c>
      <c r="F45" s="209">
        <f>'PART I'!F361</f>
        <v>0</v>
      </c>
      <c r="G45" s="192">
        <f t="shared" si="5"/>
        <v>0</v>
      </c>
      <c r="H45" s="38"/>
      <c r="I45" s="38"/>
    </row>
    <row r="46" spans="1:9" x14ac:dyDescent="0.2">
      <c r="A46" s="210">
        <v>6</v>
      </c>
      <c r="B46" s="194">
        <f>'PART I'!B75</f>
        <v>0</v>
      </c>
      <c r="C46" s="211">
        <f>'PART I'!D75</f>
        <v>0</v>
      </c>
      <c r="D46" s="212">
        <f>'PART I'!D362</f>
        <v>0</v>
      </c>
      <c r="E46" s="211">
        <f t="shared" si="4"/>
        <v>0</v>
      </c>
      <c r="F46" s="212">
        <f>'PART I'!F362</f>
        <v>0</v>
      </c>
      <c r="G46" s="197">
        <f t="shared" si="5"/>
        <v>0</v>
      </c>
      <c r="H46" s="38"/>
      <c r="I46" s="38"/>
    </row>
    <row r="47" spans="1:9" x14ac:dyDescent="0.2">
      <c r="A47" s="207">
        <v>7</v>
      </c>
      <c r="B47" s="189">
        <f>'PART I'!B76</f>
        <v>0</v>
      </c>
      <c r="C47" s="208">
        <f>'PART I'!D76</f>
        <v>0</v>
      </c>
      <c r="D47" s="209">
        <f>'PART I'!D363</f>
        <v>0</v>
      </c>
      <c r="E47" s="208">
        <f t="shared" si="4"/>
        <v>0</v>
      </c>
      <c r="F47" s="209">
        <f>'PART I'!F363</f>
        <v>0</v>
      </c>
      <c r="G47" s="192">
        <f t="shared" si="5"/>
        <v>0</v>
      </c>
      <c r="H47" s="38"/>
      <c r="I47" s="38"/>
    </row>
    <row r="48" spans="1:9" x14ac:dyDescent="0.2">
      <c r="A48" s="210">
        <v>8</v>
      </c>
      <c r="B48" s="194">
        <f>'PART I'!B77</f>
        <v>0</v>
      </c>
      <c r="C48" s="211">
        <f>'PART I'!D77</f>
        <v>0</v>
      </c>
      <c r="D48" s="212">
        <f>'PART I'!D364</f>
        <v>0</v>
      </c>
      <c r="E48" s="211">
        <f t="shared" si="4"/>
        <v>0</v>
      </c>
      <c r="F48" s="212">
        <f>'PART I'!F364</f>
        <v>0</v>
      </c>
      <c r="G48" s="197">
        <f t="shared" si="5"/>
        <v>0</v>
      </c>
      <c r="H48" s="38"/>
      <c r="I48" s="38"/>
    </row>
    <row r="49" spans="1:9" x14ac:dyDescent="0.2">
      <c r="A49" s="207">
        <v>9</v>
      </c>
      <c r="B49" s="189">
        <f>'PART I'!B78</f>
        <v>0</v>
      </c>
      <c r="C49" s="208">
        <f>'PART I'!D78</f>
        <v>0</v>
      </c>
      <c r="D49" s="209">
        <f>'PART I'!D365</f>
        <v>0</v>
      </c>
      <c r="E49" s="208">
        <f t="shared" si="4"/>
        <v>0</v>
      </c>
      <c r="F49" s="209">
        <f>'PART I'!F365</f>
        <v>0</v>
      </c>
      <c r="G49" s="192">
        <f t="shared" si="5"/>
        <v>0</v>
      </c>
      <c r="H49" s="38"/>
      <c r="I49" s="38"/>
    </row>
    <row r="50" spans="1:9" ht="16" thickBot="1" x14ac:dyDescent="0.25">
      <c r="A50" s="213">
        <v>10</v>
      </c>
      <c r="B50" s="199">
        <f>'PART I'!B79</f>
        <v>0</v>
      </c>
      <c r="C50" s="214">
        <f>'PART I'!D79</f>
        <v>0</v>
      </c>
      <c r="D50" s="215">
        <f>'PART I'!D366</f>
        <v>0</v>
      </c>
      <c r="E50" s="214">
        <f t="shared" si="4"/>
        <v>0</v>
      </c>
      <c r="F50" s="215">
        <f>'PART I'!F366</f>
        <v>0</v>
      </c>
      <c r="G50" s="202">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78"/>
      <c r="B53" s="216"/>
      <c r="C53" s="216"/>
      <c r="D53" s="776">
        <f>'PART I'!D325</f>
        <v>0</v>
      </c>
      <c r="E53" s="776"/>
      <c r="F53" s="776">
        <f>'PART I'!F325</f>
        <v>0</v>
      </c>
      <c r="G53" s="777"/>
      <c r="H53" s="38"/>
      <c r="I53" s="38"/>
    </row>
    <row r="54" spans="1:9" ht="16" thickBot="1" x14ac:dyDescent="0.25">
      <c r="A54" s="179"/>
      <c r="B54" s="217"/>
      <c r="C54" s="217"/>
      <c r="D54" s="778"/>
      <c r="E54" s="778"/>
      <c r="F54" s="778"/>
      <c r="G54" s="779"/>
      <c r="H54" s="38"/>
      <c r="I54" s="38"/>
    </row>
    <row r="55" spans="1:9" x14ac:dyDescent="0.2">
      <c r="A55" s="175" t="s">
        <v>157</v>
      </c>
      <c r="B55" s="203" t="s">
        <v>23</v>
      </c>
      <c r="C55" s="118" t="s">
        <v>9</v>
      </c>
      <c r="D55" s="118" t="s">
        <v>155</v>
      </c>
      <c r="E55" s="118" t="s">
        <v>156</v>
      </c>
      <c r="F55" s="118" t="s">
        <v>160</v>
      </c>
      <c r="G55" s="204" t="s">
        <v>159</v>
      </c>
      <c r="H55" s="38"/>
      <c r="I55" s="38"/>
    </row>
    <row r="56" spans="1:9" x14ac:dyDescent="0.2">
      <c r="A56" s="176">
        <v>1</v>
      </c>
      <c r="B56" s="189">
        <f>'PART I'!B82</f>
        <v>0</v>
      </c>
      <c r="C56" s="190">
        <f>'PART I'!D82</f>
        <v>0</v>
      </c>
      <c r="D56" s="191">
        <f>'PART I'!D371</f>
        <v>0</v>
      </c>
      <c r="E56" s="190">
        <f t="shared" ref="E56:E65" si="6">C56*D56</f>
        <v>0</v>
      </c>
      <c r="F56" s="191">
        <f>'PART I'!F371</f>
        <v>0</v>
      </c>
      <c r="G56" s="192">
        <f t="shared" ref="G56:G65" si="7">C56*F56</f>
        <v>0</v>
      </c>
      <c r="H56" s="38"/>
      <c r="I56" s="38"/>
    </row>
    <row r="57" spans="1:9" x14ac:dyDescent="0.2">
      <c r="A57" s="177">
        <v>2</v>
      </c>
      <c r="B57" s="194">
        <f>'PART I'!B83</f>
        <v>0</v>
      </c>
      <c r="C57" s="195">
        <f>'PART I'!D83</f>
        <v>0</v>
      </c>
      <c r="D57" s="196">
        <f>'PART I'!D372</f>
        <v>0</v>
      </c>
      <c r="E57" s="195">
        <f t="shared" si="6"/>
        <v>0</v>
      </c>
      <c r="F57" s="196">
        <f>'PART I'!F372</f>
        <v>0</v>
      </c>
      <c r="G57" s="197">
        <f t="shared" si="7"/>
        <v>0</v>
      </c>
      <c r="H57" s="38"/>
      <c r="I57" s="38"/>
    </row>
    <row r="58" spans="1:9" x14ac:dyDescent="0.2">
      <c r="A58" s="176">
        <v>3</v>
      </c>
      <c r="B58" s="189">
        <f>'PART I'!B84</f>
        <v>0</v>
      </c>
      <c r="C58" s="190">
        <f>'PART I'!D84</f>
        <v>0</v>
      </c>
      <c r="D58" s="191">
        <f>'PART I'!D373</f>
        <v>0</v>
      </c>
      <c r="E58" s="190">
        <f t="shared" si="6"/>
        <v>0</v>
      </c>
      <c r="F58" s="191">
        <f>'PART I'!F373</f>
        <v>0</v>
      </c>
      <c r="G58" s="192">
        <f t="shared" si="7"/>
        <v>0</v>
      </c>
      <c r="H58" s="38"/>
      <c r="I58" s="38"/>
    </row>
    <row r="59" spans="1:9" x14ac:dyDescent="0.2">
      <c r="A59" s="177">
        <v>4</v>
      </c>
      <c r="B59" s="194">
        <f>'PART I'!B85</f>
        <v>0</v>
      </c>
      <c r="C59" s="195">
        <f>'PART I'!D85</f>
        <v>0</v>
      </c>
      <c r="D59" s="196">
        <f>'PART I'!D374</f>
        <v>0</v>
      </c>
      <c r="E59" s="195">
        <f t="shared" si="6"/>
        <v>0</v>
      </c>
      <c r="F59" s="196">
        <f>'PART I'!F374</f>
        <v>0</v>
      </c>
      <c r="G59" s="197">
        <f t="shared" si="7"/>
        <v>0</v>
      </c>
      <c r="H59" s="38"/>
      <c r="I59" s="38"/>
    </row>
    <row r="60" spans="1:9" x14ac:dyDescent="0.2">
      <c r="A60" s="176">
        <v>5</v>
      </c>
      <c r="B60" s="189">
        <f>'PART I'!B86</f>
        <v>0</v>
      </c>
      <c r="C60" s="190">
        <f>'PART I'!D86</f>
        <v>0</v>
      </c>
      <c r="D60" s="191">
        <f>'PART I'!D375</f>
        <v>0</v>
      </c>
      <c r="E60" s="190">
        <f t="shared" si="6"/>
        <v>0</v>
      </c>
      <c r="F60" s="191">
        <f>'PART I'!F375</f>
        <v>0</v>
      </c>
      <c r="G60" s="192">
        <f t="shared" si="7"/>
        <v>0</v>
      </c>
      <c r="H60" s="38"/>
      <c r="I60" s="38"/>
    </row>
    <row r="61" spans="1:9" x14ac:dyDescent="0.2">
      <c r="A61" s="177">
        <v>6</v>
      </c>
      <c r="B61" s="194">
        <f>'PART I'!B87</f>
        <v>0</v>
      </c>
      <c r="C61" s="195">
        <f>'PART I'!D87</f>
        <v>0</v>
      </c>
      <c r="D61" s="196">
        <f>'PART I'!D376</f>
        <v>0</v>
      </c>
      <c r="E61" s="195">
        <f t="shared" si="6"/>
        <v>0</v>
      </c>
      <c r="F61" s="196">
        <f>'PART I'!F376</f>
        <v>0</v>
      </c>
      <c r="G61" s="197">
        <f t="shared" si="7"/>
        <v>0</v>
      </c>
      <c r="H61" s="38"/>
      <c r="I61" s="38"/>
    </row>
    <row r="62" spans="1:9" x14ac:dyDescent="0.2">
      <c r="A62" s="176">
        <v>7</v>
      </c>
      <c r="B62" s="189">
        <f>'PART I'!B88</f>
        <v>0</v>
      </c>
      <c r="C62" s="190">
        <f>'PART I'!D88</f>
        <v>0</v>
      </c>
      <c r="D62" s="191">
        <f>'PART I'!D377</f>
        <v>0</v>
      </c>
      <c r="E62" s="190">
        <f t="shared" si="6"/>
        <v>0</v>
      </c>
      <c r="F62" s="191">
        <f>'PART I'!F377</f>
        <v>0</v>
      </c>
      <c r="G62" s="192">
        <f t="shared" si="7"/>
        <v>0</v>
      </c>
      <c r="H62" s="38"/>
      <c r="I62" s="38"/>
    </row>
    <row r="63" spans="1:9" x14ac:dyDescent="0.2">
      <c r="A63" s="177">
        <v>8</v>
      </c>
      <c r="B63" s="194">
        <f>'PART I'!B89</f>
        <v>0</v>
      </c>
      <c r="C63" s="195">
        <f>'PART I'!D89</f>
        <v>0</v>
      </c>
      <c r="D63" s="196">
        <f>'PART I'!D378</f>
        <v>0</v>
      </c>
      <c r="E63" s="195">
        <f t="shared" si="6"/>
        <v>0</v>
      </c>
      <c r="F63" s="196">
        <f>'PART I'!F378</f>
        <v>0</v>
      </c>
      <c r="G63" s="197">
        <f t="shared" si="7"/>
        <v>0</v>
      </c>
      <c r="H63" s="38"/>
      <c r="I63" s="38"/>
    </row>
    <row r="64" spans="1:9" x14ac:dyDescent="0.2">
      <c r="A64" s="176">
        <v>9</v>
      </c>
      <c r="B64" s="189">
        <f>'PART I'!B90</f>
        <v>0</v>
      </c>
      <c r="C64" s="190">
        <f>'PART I'!D90</f>
        <v>0</v>
      </c>
      <c r="D64" s="191">
        <f>'PART I'!D379</f>
        <v>0</v>
      </c>
      <c r="E64" s="190">
        <f t="shared" si="6"/>
        <v>0</v>
      </c>
      <c r="F64" s="191">
        <f>'PART I'!F379</f>
        <v>0</v>
      </c>
      <c r="G64" s="192">
        <f t="shared" si="7"/>
        <v>0</v>
      </c>
      <c r="H64" s="38"/>
      <c r="I64" s="38"/>
    </row>
    <row r="65" spans="1:9" ht="16" thickBot="1" x14ac:dyDescent="0.25">
      <c r="A65" s="177">
        <v>10</v>
      </c>
      <c r="B65" s="194">
        <f>'PART I'!B91</f>
        <v>0</v>
      </c>
      <c r="C65" s="195">
        <f>'PART I'!D91</f>
        <v>0</v>
      </c>
      <c r="D65" s="196">
        <f>'PART I'!D380</f>
        <v>0</v>
      </c>
      <c r="E65" s="195">
        <f t="shared" si="6"/>
        <v>0</v>
      </c>
      <c r="F65" s="196">
        <f>'PART I'!F380</f>
        <v>0</v>
      </c>
      <c r="G65" s="197">
        <f t="shared" si="7"/>
        <v>0</v>
      </c>
      <c r="H65" s="38"/>
      <c r="I65" s="38"/>
    </row>
    <row r="66" spans="1:9" ht="16" thickBot="1" x14ac:dyDescent="0.25">
      <c r="A66" s="384"/>
      <c r="B66" s="385" t="s">
        <v>285</v>
      </c>
      <c r="C66" s="386"/>
      <c r="D66" s="387"/>
      <c r="E66" s="388">
        <f>SUM(E12:E21)+SUM(E26:E35)+SUM(E41+E50)+SUM(E56:E65)</f>
        <v>0</v>
      </c>
      <c r="F66" s="388"/>
      <c r="G66" s="389">
        <f>SUM(G12:G21)+SUM(G26:G35)+SUM(G41+G50)+SUM(G56:G65)</f>
        <v>0</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topLeftCell="A27" zoomScale="115" zoomScaleNormal="115" zoomScalePageLayoutView="115" workbookViewId="0">
      <selection activeCell="A4" sqref="A4:I47"/>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5.83203125" style="20" bestFit="1" customWidth="1"/>
    <col min="7" max="7" width="8.33203125" style="20" bestFit="1" customWidth="1"/>
    <col min="8" max="8" width="16.1640625" style="20" bestFit="1" customWidth="1"/>
    <col min="9" max="16384" width="8.83203125" style="20"/>
  </cols>
  <sheetData>
    <row r="2" spans="1:8" ht="36" customHeight="1" x14ac:dyDescent="0.2">
      <c r="A2" s="147">
        <v>1</v>
      </c>
      <c r="B2" s="794" t="s">
        <v>366</v>
      </c>
      <c r="C2" s="794"/>
      <c r="D2" s="794"/>
      <c r="E2" s="794"/>
      <c r="F2" s="794"/>
    </row>
    <row r="4" spans="1:8" ht="16" thickBot="1" x14ac:dyDescent="0.25"/>
    <row r="5" spans="1:8" ht="16" thickBot="1" x14ac:dyDescent="0.25">
      <c r="B5" s="790" t="s">
        <v>218</v>
      </c>
      <c r="C5" s="791"/>
      <c r="D5" s="480"/>
      <c r="E5" s="54">
        <f>'PART II'!E11</f>
        <v>41790</v>
      </c>
      <c r="F5" s="54">
        <f>'PART II'!H11</f>
        <v>42155</v>
      </c>
      <c r="G5" s="480"/>
      <c r="H5" s="55" t="s">
        <v>217</v>
      </c>
    </row>
    <row r="6" spans="1:8" x14ac:dyDescent="0.2">
      <c r="B6" s="780" t="s">
        <v>175</v>
      </c>
      <c r="C6" s="781"/>
      <c r="D6" s="781"/>
      <c r="E6" s="40">
        <f>'PART II'!E13</f>
        <v>6285600000</v>
      </c>
      <c r="F6" s="40">
        <f>'PART II'!H13</f>
        <v>6764000000</v>
      </c>
      <c r="G6" s="41">
        <f>SIGN((F6-E6)/E6)</f>
        <v>1</v>
      </c>
      <c r="H6" s="487">
        <f>(F6-E6)/E6</f>
        <v>7.6110474735904293E-2</v>
      </c>
    </row>
    <row r="7" spans="1:8" x14ac:dyDescent="0.2">
      <c r="B7" s="792" t="s">
        <v>216</v>
      </c>
      <c r="C7" s="793"/>
      <c r="D7" s="793"/>
      <c r="E7" s="42">
        <f>'PART II'!E15</f>
        <v>4990500000</v>
      </c>
      <c r="F7" s="42">
        <f>'PART II'!H15</f>
        <v>5341500000</v>
      </c>
      <c r="G7" s="481">
        <f t="shared" ref="G7:G15" si="0">SIGN((F7-E7)/E7)</f>
        <v>1</v>
      </c>
      <c r="H7" s="488">
        <f t="shared" ref="H7:H15" si="1">(F7-E7)/E7</f>
        <v>7.0333633904418394E-2</v>
      </c>
    </row>
    <row r="8" spans="1:8" x14ac:dyDescent="0.2">
      <c r="B8" s="780" t="s">
        <v>208</v>
      </c>
      <c r="C8" s="781"/>
      <c r="D8" s="781"/>
      <c r="E8" s="43">
        <f>E6-E7</f>
        <v>1295100000</v>
      </c>
      <c r="F8" s="43">
        <f>F6-F7</f>
        <v>1422500000</v>
      </c>
      <c r="G8" s="41">
        <f t="shared" si="0"/>
        <v>1</v>
      </c>
      <c r="H8" s="487">
        <f t="shared" si="1"/>
        <v>9.8370782178982319E-2</v>
      </c>
    </row>
    <row r="9" spans="1:8" x14ac:dyDescent="0.2">
      <c r="B9" s="792" t="s">
        <v>209</v>
      </c>
      <c r="C9" s="793"/>
      <c r="D9" s="793"/>
      <c r="E9" s="482">
        <f>'PART II'!E17</f>
        <v>1120500000</v>
      </c>
      <c r="F9" s="482">
        <f>'PART II'!H17</f>
        <v>1053900000</v>
      </c>
      <c r="G9" s="481">
        <f t="shared" si="0"/>
        <v>-1</v>
      </c>
      <c r="H9" s="488">
        <f t="shared" si="1"/>
        <v>-5.9437751004016062E-2</v>
      </c>
    </row>
    <row r="10" spans="1:8" x14ac:dyDescent="0.2">
      <c r="B10" s="780" t="s">
        <v>210</v>
      </c>
      <c r="C10" s="781"/>
      <c r="D10" s="781"/>
      <c r="E10" s="43">
        <f>E8-E9</f>
        <v>174600000</v>
      </c>
      <c r="F10" s="43">
        <f>F8-F9</f>
        <v>368600000</v>
      </c>
      <c r="G10" s="41">
        <f t="shared" si="0"/>
        <v>1</v>
      </c>
      <c r="H10" s="487">
        <f t="shared" si="1"/>
        <v>1.1111111111111112</v>
      </c>
    </row>
    <row r="11" spans="1:8" x14ac:dyDescent="0.2">
      <c r="B11" s="792" t="s">
        <v>211</v>
      </c>
      <c r="C11" s="793"/>
      <c r="D11" s="793"/>
      <c r="E11" s="42">
        <f>'PART II'!E19</f>
        <v>0</v>
      </c>
      <c r="F11" s="482">
        <f>'PART II'!H19</f>
        <v>186200000</v>
      </c>
      <c r="G11" s="481" t="e">
        <f t="shared" si="0"/>
        <v>#DIV/0!</v>
      </c>
      <c r="H11" s="488" t="e">
        <f t="shared" si="1"/>
        <v>#DIV/0!</v>
      </c>
    </row>
    <row r="12" spans="1:8" x14ac:dyDescent="0.2">
      <c r="B12" s="780" t="s">
        <v>212</v>
      </c>
      <c r="C12" s="781"/>
      <c r="D12" s="781"/>
      <c r="E12" s="43">
        <f>E10-E11</f>
        <v>174600000</v>
      </c>
      <c r="F12" s="43">
        <f>F10-F11</f>
        <v>182400000</v>
      </c>
      <c r="G12" s="41">
        <f t="shared" si="0"/>
        <v>1</v>
      </c>
      <c r="H12" s="487">
        <f t="shared" si="1"/>
        <v>4.4673539518900345E-2</v>
      </c>
    </row>
    <row r="13" spans="1:8" x14ac:dyDescent="0.2">
      <c r="B13" s="792" t="s">
        <v>179</v>
      </c>
      <c r="C13" s="793"/>
      <c r="D13" s="793"/>
      <c r="E13" s="42">
        <f>'PART II'!E23</f>
        <v>-8600000</v>
      </c>
      <c r="F13" s="42">
        <f>'PART II'!H23</f>
        <v>-21100000</v>
      </c>
      <c r="G13" s="481">
        <f t="shared" si="0"/>
        <v>1</v>
      </c>
      <c r="H13" s="488">
        <f t="shared" si="1"/>
        <v>1.4534883720930232</v>
      </c>
    </row>
    <row r="14" spans="1:8" x14ac:dyDescent="0.2">
      <c r="B14" s="780" t="s">
        <v>219</v>
      </c>
      <c r="C14" s="781"/>
      <c r="D14" s="781"/>
      <c r="E14" s="43">
        <f>'PART II'!E21</f>
        <v>103000000</v>
      </c>
      <c r="F14" s="43">
        <f>'PART II'!H21</f>
        <v>513100000</v>
      </c>
      <c r="G14" s="41">
        <f t="shared" si="0"/>
        <v>1</v>
      </c>
      <c r="H14" s="487">
        <f t="shared" si="1"/>
        <v>3.9815533980582525</v>
      </c>
    </row>
    <row r="15" spans="1:8" ht="16" thickBot="1" x14ac:dyDescent="0.25">
      <c r="B15" s="782" t="s">
        <v>202</v>
      </c>
      <c r="C15" s="783"/>
      <c r="D15" s="783"/>
      <c r="E15" s="44">
        <f>E12-E13+E14</f>
        <v>286200000</v>
      </c>
      <c r="F15" s="483">
        <f>F12-F13+F14</f>
        <v>716600000</v>
      </c>
      <c r="G15" s="484">
        <f t="shared" si="0"/>
        <v>1</v>
      </c>
      <c r="H15" s="489">
        <f t="shared" si="1"/>
        <v>1.503843466107617</v>
      </c>
    </row>
    <row r="17" spans="2:11" ht="16" thickBot="1" x14ac:dyDescent="0.25"/>
    <row r="18" spans="2:11" ht="16" thickBot="1" x14ac:dyDescent="0.25">
      <c r="B18" s="784" t="s">
        <v>220</v>
      </c>
      <c r="C18" s="785"/>
      <c r="D18" s="785"/>
      <c r="E18" s="45">
        <f>E5</f>
        <v>41790</v>
      </c>
      <c r="F18" s="45">
        <f>F5</f>
        <v>42155</v>
      </c>
      <c r="G18" s="46"/>
      <c r="H18" s="47" t="s">
        <v>217</v>
      </c>
    </row>
    <row r="19" spans="2:11" x14ac:dyDescent="0.2">
      <c r="B19" s="786" t="s">
        <v>225</v>
      </c>
      <c r="C19" s="787"/>
      <c r="D19" s="787"/>
      <c r="E19" s="41"/>
      <c r="F19" s="41"/>
      <c r="G19" s="41"/>
      <c r="H19" s="48"/>
    </row>
    <row r="20" spans="2:11" x14ac:dyDescent="0.2">
      <c r="B20" s="788" t="s">
        <v>272</v>
      </c>
      <c r="C20" s="789"/>
      <c r="D20" s="789"/>
      <c r="E20" s="49">
        <f>'PART II'!E30</f>
        <v>98300000</v>
      </c>
      <c r="F20" s="49">
        <f>'PART II'!H30</f>
        <v>535900000</v>
      </c>
      <c r="G20" s="50">
        <f>SIGN((F20-E20)/E20)</f>
        <v>1</v>
      </c>
      <c r="H20" s="490">
        <f>(F20-E20)/E20</f>
        <v>4.4516785350966428</v>
      </c>
    </row>
    <row r="21" spans="2:11" x14ac:dyDescent="0.2">
      <c r="B21" s="795" t="s">
        <v>182</v>
      </c>
      <c r="C21" s="796"/>
      <c r="D21" s="796"/>
      <c r="E21" s="51">
        <f>'PART II'!E32</f>
        <v>83800000</v>
      </c>
      <c r="F21" s="51">
        <f>'PART II'!H32</f>
        <v>78000000</v>
      </c>
      <c r="G21" s="485">
        <f t="shared" ref="G21:G46" si="2">SIGN((F21-E21)/E21)</f>
        <v>-1</v>
      </c>
      <c r="H21" s="491">
        <f t="shared" ref="H21:H46" si="3">(F21-E21)/E21</f>
        <v>-6.9212410501193311E-2</v>
      </c>
    </row>
    <row r="22" spans="2:11" x14ac:dyDescent="0.2">
      <c r="B22" s="788" t="s">
        <v>183</v>
      </c>
      <c r="C22" s="789"/>
      <c r="D22" s="789"/>
      <c r="E22" s="52">
        <f>'PART II'!E34</f>
        <v>196800000</v>
      </c>
      <c r="F22" s="52">
        <f>'PART II'!H34</f>
        <v>163900000</v>
      </c>
      <c r="G22" s="50">
        <f t="shared" si="2"/>
        <v>-1</v>
      </c>
      <c r="H22" s="490">
        <f t="shared" si="3"/>
        <v>-0.16717479674796748</v>
      </c>
    </row>
    <row r="23" spans="2:11" x14ac:dyDescent="0.2">
      <c r="B23" s="795" t="s">
        <v>184</v>
      </c>
      <c r="C23" s="796"/>
      <c r="D23" s="796"/>
      <c r="E23" s="51">
        <f>'PART II'!E36</f>
        <v>1597500000</v>
      </c>
      <c r="F23" s="51">
        <f>'PART II'!H36</f>
        <v>278600000</v>
      </c>
      <c r="G23" s="485">
        <f t="shared" si="2"/>
        <v>-1</v>
      </c>
      <c r="H23" s="491">
        <f t="shared" si="3"/>
        <v>-0.82560250391236312</v>
      </c>
    </row>
    <row r="24" spans="2:11" x14ac:dyDescent="0.2">
      <c r="B24" s="788" t="s">
        <v>221</v>
      </c>
      <c r="C24" s="789"/>
      <c r="D24" s="789"/>
      <c r="E24" s="52">
        <f>SUM(E20:E23)</f>
        <v>1976400000</v>
      </c>
      <c r="F24" s="52">
        <f>SUM(F20:F23)</f>
        <v>1056400000</v>
      </c>
      <c r="G24" s="50">
        <f t="shared" si="2"/>
        <v>-1</v>
      </c>
      <c r="H24" s="490">
        <f t="shared" si="3"/>
        <v>-0.46549281521959118</v>
      </c>
      <c r="K24" s="64"/>
    </row>
    <row r="25" spans="2:11" x14ac:dyDescent="0.2">
      <c r="B25" s="795" t="s">
        <v>222</v>
      </c>
      <c r="C25" s="796"/>
      <c r="D25" s="796"/>
      <c r="E25" s="51">
        <f>'PART II'!E40</f>
        <v>3381000000</v>
      </c>
      <c r="F25" s="51">
        <f>'PART II'!H40</f>
        <v>3215800000</v>
      </c>
      <c r="G25" s="485">
        <f t="shared" si="2"/>
        <v>-1</v>
      </c>
      <c r="H25" s="491">
        <f t="shared" si="3"/>
        <v>-4.8861283643892341E-2</v>
      </c>
      <c r="J25" s="64"/>
    </row>
    <row r="26" spans="2:11" x14ac:dyDescent="0.2">
      <c r="B26" s="788" t="s">
        <v>186</v>
      </c>
      <c r="C26" s="789"/>
      <c r="D26" s="789"/>
      <c r="E26" s="52">
        <f>'PART II'!E42</f>
        <v>872500000</v>
      </c>
      <c r="F26" s="52">
        <f>'PART II'!H42</f>
        <v>872400000</v>
      </c>
      <c r="G26" s="50">
        <f t="shared" si="2"/>
        <v>-1</v>
      </c>
      <c r="H26" s="490">
        <f t="shared" si="3"/>
        <v>-1.1461318051575932E-4</v>
      </c>
    </row>
    <row r="27" spans="2:11" x14ac:dyDescent="0.2">
      <c r="B27" s="795" t="s">
        <v>187</v>
      </c>
      <c r="C27" s="796"/>
      <c r="D27" s="796"/>
      <c r="E27" s="51">
        <f>'PART II'!E44</f>
        <v>574600000</v>
      </c>
      <c r="F27" s="51">
        <f>'PART II'!H44</f>
        <v>574600000</v>
      </c>
      <c r="G27" s="485">
        <f t="shared" si="2"/>
        <v>0</v>
      </c>
      <c r="H27" s="491">
        <f t="shared" si="3"/>
        <v>0</v>
      </c>
    </row>
    <row r="28" spans="2:11" x14ac:dyDescent="0.2">
      <c r="B28" s="788" t="s">
        <v>223</v>
      </c>
      <c r="C28" s="789"/>
      <c r="D28" s="789"/>
      <c r="E28" s="52">
        <f>'PART II'!E46</f>
        <v>296200000</v>
      </c>
      <c r="F28" s="52">
        <f>'PART II'!H46</f>
        <v>275500000</v>
      </c>
      <c r="G28" s="50">
        <f t="shared" si="2"/>
        <v>-1</v>
      </c>
      <c r="H28" s="490">
        <f t="shared" si="3"/>
        <v>-6.9885212694125592E-2</v>
      </c>
    </row>
    <row r="29" spans="2:11" ht="15.75" customHeight="1" x14ac:dyDescent="0.2">
      <c r="B29" s="795" t="s">
        <v>224</v>
      </c>
      <c r="C29" s="796"/>
      <c r="D29" s="796"/>
      <c r="E29" s="51">
        <f>SUM(E24:E28)</f>
        <v>7100700000</v>
      </c>
      <c r="F29" s="51">
        <f>SUM(F24:F28)</f>
        <v>5994700000</v>
      </c>
      <c r="G29" s="485">
        <f t="shared" si="2"/>
        <v>-1</v>
      </c>
      <c r="H29" s="491">
        <f t="shared" si="3"/>
        <v>-0.15575929133747377</v>
      </c>
    </row>
    <row r="30" spans="2:11" x14ac:dyDescent="0.2">
      <c r="B30" s="788"/>
      <c r="C30" s="789"/>
      <c r="D30" s="789"/>
      <c r="E30" s="52"/>
      <c r="F30" s="52"/>
      <c r="G30" s="50"/>
      <c r="H30" s="490"/>
    </row>
    <row r="31" spans="2:11" x14ac:dyDescent="0.2">
      <c r="B31" s="797" t="s">
        <v>226</v>
      </c>
      <c r="C31" s="798"/>
      <c r="D31" s="798"/>
      <c r="E31" s="51"/>
      <c r="F31" s="51"/>
      <c r="G31" s="485"/>
      <c r="H31" s="491"/>
    </row>
    <row r="32" spans="2:11" x14ac:dyDescent="0.2">
      <c r="B32" s="788" t="s">
        <v>191</v>
      </c>
      <c r="C32" s="789"/>
      <c r="D32" s="789"/>
      <c r="E32" s="52">
        <f>'PART II'!E50</f>
        <v>233100000</v>
      </c>
      <c r="F32" s="52">
        <f>'PART II'!H50</f>
        <v>198800000</v>
      </c>
      <c r="G32" s="50">
        <f t="shared" si="2"/>
        <v>-1</v>
      </c>
      <c r="H32" s="490">
        <f t="shared" si="3"/>
        <v>-0.14714714714714713</v>
      </c>
    </row>
    <row r="33" spans="2:11" x14ac:dyDescent="0.2">
      <c r="B33" s="795" t="s">
        <v>192</v>
      </c>
      <c r="C33" s="796"/>
      <c r="D33" s="796"/>
      <c r="E33" s="51">
        <f>'PART II'!E52</f>
        <v>1385400000</v>
      </c>
      <c r="F33" s="51">
        <f>'PART II'!H52</f>
        <v>997900000</v>
      </c>
      <c r="G33" s="485">
        <f t="shared" si="2"/>
        <v>-1</v>
      </c>
      <c r="H33" s="491">
        <f t="shared" si="3"/>
        <v>-0.27970261296376497</v>
      </c>
    </row>
    <row r="34" spans="2:11" x14ac:dyDescent="0.2">
      <c r="B34" s="788" t="s">
        <v>325</v>
      </c>
      <c r="C34" s="789"/>
      <c r="D34" s="789"/>
      <c r="E34" s="52">
        <f>SUM(E32:E33)</f>
        <v>1618500000</v>
      </c>
      <c r="F34" s="52">
        <f>SUM(F32:F33)</f>
        <v>1196700000</v>
      </c>
      <c r="G34" s="50">
        <f t="shared" si="2"/>
        <v>-1</v>
      </c>
      <c r="H34" s="490">
        <f t="shared" si="3"/>
        <v>-0.26061167747914737</v>
      </c>
    </row>
    <row r="35" spans="2:11" x14ac:dyDescent="0.2">
      <c r="B35" s="795" t="s">
        <v>227</v>
      </c>
      <c r="C35" s="796"/>
      <c r="D35" s="796"/>
      <c r="E35" s="51">
        <f>'PART II'!E56</f>
        <v>2500000000</v>
      </c>
      <c r="F35" s="51">
        <f>'PART II'!H56</f>
        <v>1478000000</v>
      </c>
      <c r="G35" s="485">
        <f t="shared" si="2"/>
        <v>-1</v>
      </c>
      <c r="H35" s="491">
        <f t="shared" si="3"/>
        <v>-0.4088</v>
      </c>
    </row>
    <row r="36" spans="2:11" x14ac:dyDescent="0.2">
      <c r="B36" s="788" t="s">
        <v>228</v>
      </c>
      <c r="C36" s="789"/>
      <c r="D36" s="789"/>
      <c r="E36" s="52">
        <f>'PART II'!E58</f>
        <v>825300000</v>
      </c>
      <c r="F36" s="52">
        <f>'PART II'!H58</f>
        <v>986500000</v>
      </c>
      <c r="G36" s="50">
        <f t="shared" si="2"/>
        <v>1</v>
      </c>
      <c r="H36" s="490">
        <f t="shared" si="3"/>
        <v>0.19532291288016479</v>
      </c>
    </row>
    <row r="37" spans="2:11" x14ac:dyDescent="0.2">
      <c r="B37" s="795" t="s">
        <v>229</v>
      </c>
      <c r="C37" s="796"/>
      <c r="D37" s="796"/>
      <c r="E37" s="51">
        <f>SUM(E34:E36)</f>
        <v>4943800000</v>
      </c>
      <c r="F37" s="51">
        <f>SUM(F34:F36)</f>
        <v>3661200000</v>
      </c>
      <c r="G37" s="485">
        <f t="shared" si="2"/>
        <v>-1</v>
      </c>
      <c r="H37" s="491">
        <f t="shared" si="3"/>
        <v>-0.25943606132934183</v>
      </c>
    </row>
    <row r="38" spans="2:11" x14ac:dyDescent="0.2">
      <c r="B38" s="788"/>
      <c r="C38" s="789"/>
      <c r="D38" s="789"/>
      <c r="E38" s="52"/>
      <c r="F38" s="52"/>
      <c r="G38" s="50"/>
      <c r="H38" s="490"/>
    </row>
    <row r="39" spans="2:11" x14ac:dyDescent="0.2">
      <c r="B39" s="797" t="s">
        <v>230</v>
      </c>
      <c r="C39" s="798"/>
      <c r="D39" s="798"/>
      <c r="E39" s="51"/>
      <c r="F39" s="51"/>
      <c r="G39" s="485"/>
      <c r="H39" s="491"/>
      <c r="K39" s="64"/>
    </row>
    <row r="40" spans="2:11" x14ac:dyDescent="0.2">
      <c r="B40" s="788" t="s">
        <v>197</v>
      </c>
      <c r="C40" s="789"/>
      <c r="D40" s="789"/>
      <c r="E40" s="52">
        <f>'PART II'!E62</f>
        <v>1302200000</v>
      </c>
      <c r="F40" s="52">
        <f>'PART II'!H62</f>
        <v>1405900000</v>
      </c>
      <c r="G40" s="50">
        <f t="shared" si="2"/>
        <v>1</v>
      </c>
      <c r="H40" s="490">
        <f t="shared" si="3"/>
        <v>7.963446475195822E-2</v>
      </c>
    </row>
    <row r="41" spans="2:11" x14ac:dyDescent="0.2">
      <c r="B41" s="795" t="s">
        <v>198</v>
      </c>
      <c r="C41" s="796"/>
      <c r="D41" s="796"/>
      <c r="E41" s="51">
        <f>'PART II'!E64</f>
        <v>995800000</v>
      </c>
      <c r="F41" s="51">
        <f>'PART II'!H64</f>
        <v>1026000000</v>
      </c>
      <c r="G41" s="485">
        <f t="shared" si="2"/>
        <v>1</v>
      </c>
      <c r="H41" s="491">
        <f t="shared" si="3"/>
        <v>3.0327374974894558E-2</v>
      </c>
    </row>
    <row r="42" spans="2:11" x14ac:dyDescent="0.2">
      <c r="B42" s="788" t="s">
        <v>199</v>
      </c>
      <c r="C42" s="789"/>
      <c r="D42" s="789"/>
      <c r="E42" s="52">
        <f>'PART II'!E66</f>
        <v>-7800000</v>
      </c>
      <c r="F42" s="52">
        <f>'PART II'!H66</f>
        <v>-7800000</v>
      </c>
      <c r="G42" s="50">
        <f t="shared" si="2"/>
        <v>0</v>
      </c>
      <c r="H42" s="490">
        <f t="shared" si="3"/>
        <v>0</v>
      </c>
    </row>
    <row r="43" spans="2:11" x14ac:dyDescent="0.2">
      <c r="B43" s="795" t="s">
        <v>200</v>
      </c>
      <c r="C43" s="796"/>
      <c r="D43" s="796"/>
      <c r="E43" s="51">
        <f>'PART II'!E68</f>
        <v>-133300000</v>
      </c>
      <c r="F43" s="51">
        <f>'PART II'!H68</f>
        <v>-90600000</v>
      </c>
      <c r="G43" s="485">
        <f t="shared" si="2"/>
        <v>-1</v>
      </c>
      <c r="H43" s="491">
        <f t="shared" si="3"/>
        <v>-0.32033008252063017</v>
      </c>
    </row>
    <row r="44" spans="2:11" x14ac:dyDescent="0.2">
      <c r="B44" s="788" t="s">
        <v>231</v>
      </c>
      <c r="C44" s="789"/>
      <c r="D44" s="789"/>
      <c r="E44" s="52">
        <f>SUM(E40:E43)</f>
        <v>2156900000</v>
      </c>
      <c r="F44" s="52">
        <f>SUM(F40:F43)</f>
        <v>2333500000</v>
      </c>
      <c r="G44" s="50">
        <f t="shared" si="2"/>
        <v>1</v>
      </c>
      <c r="H44" s="490">
        <f t="shared" si="3"/>
        <v>8.1876767583105386E-2</v>
      </c>
    </row>
    <row r="45" spans="2:11" x14ac:dyDescent="0.2">
      <c r="B45" s="795"/>
      <c r="C45" s="796"/>
      <c r="D45" s="796"/>
      <c r="E45" s="51"/>
      <c r="F45" s="51"/>
      <c r="G45" s="485"/>
      <c r="H45" s="491"/>
    </row>
    <row r="46" spans="2:11" ht="16" thickBot="1" x14ac:dyDescent="0.25">
      <c r="B46" s="799" t="s">
        <v>232</v>
      </c>
      <c r="C46" s="800"/>
      <c r="D46" s="800"/>
      <c r="E46" s="53">
        <f>E37+E44</f>
        <v>7100700000</v>
      </c>
      <c r="F46" s="53">
        <f>F37+F44</f>
        <v>5994700000</v>
      </c>
      <c r="G46" s="486">
        <f t="shared" si="2"/>
        <v>-1</v>
      </c>
      <c r="H46" s="492">
        <f t="shared" si="3"/>
        <v>-0.15575929133747377</v>
      </c>
    </row>
  </sheetData>
  <sheetProtection sheet="1" objects="1" scenarios="1" formatColumns="0" formatRows="0" deleteColumns="0" deleteRows="0"/>
  <mergeCells count="41">
    <mergeCell ref="B46:D46"/>
    <mergeCell ref="B35:D35"/>
    <mergeCell ref="B36:D36"/>
    <mergeCell ref="B37:D37"/>
    <mergeCell ref="B38:D38"/>
    <mergeCell ref="B39:D39"/>
    <mergeCell ref="B40:D40"/>
    <mergeCell ref="B41:D41"/>
    <mergeCell ref="B42:D42"/>
    <mergeCell ref="B43:D43"/>
    <mergeCell ref="B44:D44"/>
    <mergeCell ref="B45:D45"/>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5:C5"/>
    <mergeCell ref="B11:D11"/>
    <mergeCell ref="B12:D12"/>
    <mergeCell ref="B13:D13"/>
    <mergeCell ref="B6:D6"/>
    <mergeCell ref="B7:D7"/>
    <mergeCell ref="B8:D8"/>
    <mergeCell ref="B9:D9"/>
    <mergeCell ref="B14:D14"/>
    <mergeCell ref="B15:D15"/>
    <mergeCell ref="B18:D18"/>
    <mergeCell ref="B19:D19"/>
    <mergeCell ref="B20:D20"/>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A5" sqref="A5:E21"/>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47">
        <v>1</v>
      </c>
      <c r="B2" s="807" t="s">
        <v>359</v>
      </c>
      <c r="C2" s="807"/>
      <c r="D2" s="807"/>
      <c r="E2" s="807"/>
      <c r="F2" s="807"/>
    </row>
    <row r="4" spans="1:6" ht="16" thickBot="1" x14ac:dyDescent="0.25"/>
    <row r="5" spans="1:6" ht="17" thickBot="1" x14ac:dyDescent="0.25">
      <c r="B5" s="58" t="str">
        <f>'PART II'!B75</f>
        <v>Darden Restaurants, Inc.</v>
      </c>
      <c r="C5" s="808"/>
      <c r="D5" s="809"/>
    </row>
    <row r="6" spans="1:6" x14ac:dyDescent="0.2">
      <c r="B6" s="59" t="s">
        <v>239</v>
      </c>
      <c r="C6" s="801">
        <f>'PART II'!E77-'PART II'!E87</f>
        <v>886500000</v>
      </c>
      <c r="D6" s="802"/>
    </row>
    <row r="7" spans="1:6" x14ac:dyDescent="0.2">
      <c r="B7" s="60" t="s">
        <v>235</v>
      </c>
      <c r="C7" s="810">
        <f>'PART II'!E79*5</f>
        <v>3583000000</v>
      </c>
      <c r="D7" s="811"/>
    </row>
    <row r="8" spans="1:6" x14ac:dyDescent="0.2">
      <c r="B8" s="59" t="s">
        <v>236</v>
      </c>
      <c r="C8" s="801">
        <f>('PART II'!E85/'PART II'!E81)*'PART II'!E79</f>
        <v>8562584800</v>
      </c>
      <c r="D8" s="802"/>
    </row>
    <row r="9" spans="1:6" x14ac:dyDescent="0.2">
      <c r="B9" s="60" t="s">
        <v>237</v>
      </c>
      <c r="C9" s="803">
        <f>'PART II'!E83*'PART II'!E85</f>
        <v>8562584799.999999</v>
      </c>
      <c r="D9" s="804"/>
    </row>
    <row r="10" spans="1:6" ht="17" thickBot="1" x14ac:dyDescent="0.25">
      <c r="B10" s="61" t="s">
        <v>238</v>
      </c>
      <c r="C10" s="805">
        <f>(C6+C7+C8+C9)/4</f>
        <v>5398667400</v>
      </c>
      <c r="D10" s="806"/>
    </row>
    <row r="11" spans="1:6" ht="13.5" customHeight="1" x14ac:dyDescent="0.2">
      <c r="B11" s="56"/>
      <c r="C11" s="812"/>
      <c r="D11" s="812"/>
    </row>
    <row r="12" spans="1:6" x14ac:dyDescent="0.2">
      <c r="B12" s="56"/>
      <c r="C12" s="812"/>
      <c r="D12" s="812"/>
    </row>
    <row r="13" spans="1:6" x14ac:dyDescent="0.2">
      <c r="B13" s="57"/>
      <c r="C13" s="813"/>
      <c r="D13" s="812"/>
    </row>
    <row r="14" spans="1:6" ht="16" thickBot="1" x14ac:dyDescent="0.25">
      <c r="B14" s="56"/>
      <c r="C14" s="812"/>
      <c r="D14" s="812"/>
    </row>
    <row r="15" spans="1:6" ht="17" thickBot="1" x14ac:dyDescent="0.25">
      <c r="B15" s="58" t="str">
        <f>'PART II'!B91</f>
        <v>Bloomin' Brands, Inc.</v>
      </c>
      <c r="C15" s="814"/>
      <c r="D15" s="815"/>
    </row>
    <row r="16" spans="1:6" x14ac:dyDescent="0.2">
      <c r="B16" s="59" t="s">
        <v>239</v>
      </c>
      <c r="C16" s="801">
        <f>'PART II'!E93-'PART II'!E103</f>
        <v>-370523000</v>
      </c>
      <c r="D16" s="802"/>
    </row>
    <row r="17" spans="2:4" x14ac:dyDescent="0.2">
      <c r="B17" s="60" t="s">
        <v>235</v>
      </c>
      <c r="C17" s="810">
        <f>'PART II'!E95*5</f>
        <v>479630000</v>
      </c>
      <c r="D17" s="811"/>
    </row>
    <row r="18" spans="2:4" x14ac:dyDescent="0.2">
      <c r="B18" s="59" t="s">
        <v>236</v>
      </c>
      <c r="C18" s="801">
        <f>('PART II'!E101/'PART II'!E97)*'PART II'!E95</f>
        <v>2135339041.0958903</v>
      </c>
      <c r="D18" s="802"/>
    </row>
    <row r="19" spans="2:4" x14ac:dyDescent="0.2">
      <c r="B19" s="60" t="s">
        <v>237</v>
      </c>
      <c r="C19" s="803">
        <f>'PART II'!E99*'PART II'!E101</f>
        <v>2033508750</v>
      </c>
      <c r="D19" s="804"/>
    </row>
    <row r="20" spans="2:4" ht="17" thickBot="1" x14ac:dyDescent="0.25">
      <c r="B20" s="61" t="s">
        <v>238</v>
      </c>
      <c r="C20" s="805">
        <f>(C16+C17+C18+C19)/4</f>
        <v>1069488697.7739725</v>
      </c>
      <c r="D20" s="806"/>
    </row>
  </sheetData>
  <sheetProtection sheet="1" objects="1" scenarios="1" formatColumns="0" formatRows="0"/>
  <mergeCells count="17">
    <mergeCell ref="C20:D20"/>
    <mergeCell ref="C11:D11"/>
    <mergeCell ref="C12:D12"/>
    <mergeCell ref="C13:D13"/>
    <mergeCell ref="C14:D14"/>
    <mergeCell ref="C15:D15"/>
    <mergeCell ref="C16:D16"/>
    <mergeCell ref="C17:D17"/>
    <mergeCell ref="C18:D18"/>
    <mergeCell ref="C8:D8"/>
    <mergeCell ref="C9:D9"/>
    <mergeCell ref="C10:D10"/>
    <mergeCell ref="B2:F2"/>
    <mergeCell ref="C19:D19"/>
    <mergeCell ref="C5:D5"/>
    <mergeCell ref="C6:D6"/>
    <mergeCell ref="C7:D7"/>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workbookViewId="0">
      <selection activeCell="B5" sqref="B5:J41"/>
    </sheetView>
  </sheetViews>
  <sheetFormatPr baseColWidth="10" defaultColWidth="8.83203125" defaultRowHeight="15" x14ac:dyDescent="0.2"/>
  <cols>
    <col min="1" max="2" width="8.83203125" style="411"/>
    <col min="3" max="3" width="12.33203125" style="411" customWidth="1"/>
    <col min="4" max="6" width="10.5" style="411" bestFit="1" customWidth="1"/>
    <col min="7" max="7" width="4.5" style="411" bestFit="1" customWidth="1"/>
    <col min="8" max="10" width="10.5" style="411" bestFit="1" customWidth="1"/>
    <col min="11" max="16384" width="8.83203125" style="411"/>
  </cols>
  <sheetData>
    <row r="2" spans="1:10" x14ac:dyDescent="0.2">
      <c r="A2" s="147">
        <v>1</v>
      </c>
      <c r="B2" s="807" t="s">
        <v>317</v>
      </c>
      <c r="C2" s="807"/>
      <c r="D2" s="807"/>
      <c r="E2" s="807"/>
      <c r="F2" s="807"/>
    </row>
    <row r="5" spans="1:10" ht="16" thickBot="1" x14ac:dyDescent="0.25"/>
    <row r="6" spans="1:10" x14ac:dyDescent="0.2">
      <c r="C6" s="71"/>
      <c r="D6" s="816" t="s">
        <v>251</v>
      </c>
      <c r="E6" s="816"/>
      <c r="F6" s="816"/>
      <c r="G6" s="413"/>
      <c r="H6" s="816" t="s">
        <v>252</v>
      </c>
      <c r="I6" s="816"/>
      <c r="J6" s="817"/>
    </row>
    <row r="7" spans="1:10" x14ac:dyDescent="0.2">
      <c r="C7" s="72"/>
      <c r="D7" s="73" t="s">
        <v>240</v>
      </c>
      <c r="E7" s="73" t="s">
        <v>241</v>
      </c>
      <c r="F7" s="73" t="s">
        <v>242</v>
      </c>
      <c r="G7" s="73"/>
      <c r="H7" s="73" t="s">
        <v>240</v>
      </c>
      <c r="I7" s="73" t="s">
        <v>241</v>
      </c>
      <c r="J7" s="74" t="s">
        <v>242</v>
      </c>
    </row>
    <row r="8" spans="1:10" x14ac:dyDescent="0.2">
      <c r="C8" s="75" t="s">
        <v>210</v>
      </c>
      <c r="D8" s="76">
        <f>'PART II'!D115</f>
        <v>150000000</v>
      </c>
      <c r="E8" s="76">
        <f>'PART II'!F115</f>
        <v>175000000</v>
      </c>
      <c r="F8" s="76">
        <f>'PART II'!H115</f>
        <v>225000000</v>
      </c>
      <c r="G8" s="76"/>
      <c r="H8" s="76">
        <f>'PART II'!D115</f>
        <v>150000000</v>
      </c>
      <c r="I8" s="76">
        <f>'PART II'!F115</f>
        <v>175000000</v>
      </c>
      <c r="J8" s="77">
        <f>'PART II'!H115</f>
        <v>225000000</v>
      </c>
    </row>
    <row r="9" spans="1:10" x14ac:dyDescent="0.2">
      <c r="C9" s="78" t="s">
        <v>178</v>
      </c>
      <c r="D9" s="79">
        <v>0</v>
      </c>
      <c r="E9" s="79">
        <v>0</v>
      </c>
      <c r="F9" s="79">
        <v>0</v>
      </c>
      <c r="G9" s="79"/>
      <c r="H9" s="79">
        <f>'PART II'!$F$121*'PART II'!$F$119</f>
        <v>22320041.625</v>
      </c>
      <c r="I9" s="79">
        <f>'PART II'!$F$121*'PART II'!$F$119</f>
        <v>22320041.625</v>
      </c>
      <c r="J9" s="80">
        <f>'PART II'!$F$121*'PART II'!$F$119</f>
        <v>22320041.625</v>
      </c>
    </row>
    <row r="10" spans="1:10" x14ac:dyDescent="0.2">
      <c r="C10" s="75" t="s">
        <v>212</v>
      </c>
      <c r="D10" s="81">
        <f t="shared" ref="D10:J10" si="0">D8-D9</f>
        <v>150000000</v>
      </c>
      <c r="E10" s="81">
        <f t="shared" si="0"/>
        <v>175000000</v>
      </c>
      <c r="F10" s="81">
        <f t="shared" si="0"/>
        <v>225000000</v>
      </c>
      <c r="G10" s="81"/>
      <c r="H10" s="81">
        <f t="shared" si="0"/>
        <v>127679958.375</v>
      </c>
      <c r="I10" s="81">
        <f t="shared" si="0"/>
        <v>152679958.375</v>
      </c>
      <c r="J10" s="82">
        <f t="shared" si="0"/>
        <v>202679958.375</v>
      </c>
    </row>
    <row r="11" spans="1:10" x14ac:dyDescent="0.2">
      <c r="C11" s="78" t="s">
        <v>253</v>
      </c>
      <c r="D11" s="83">
        <f>'PART II'!$F$123*D10</f>
        <v>40500000</v>
      </c>
      <c r="E11" s="83">
        <f>'PART II'!$F$123*E10</f>
        <v>47250000</v>
      </c>
      <c r="F11" s="83">
        <f>'PART II'!$F$123*F10</f>
        <v>60750000.000000007</v>
      </c>
      <c r="G11" s="83"/>
      <c r="H11" s="83">
        <f>'PART II'!$F$123*H10</f>
        <v>34473588.761250004</v>
      </c>
      <c r="I11" s="83">
        <f>'PART II'!$F$123*I10</f>
        <v>41223588.761250004</v>
      </c>
      <c r="J11" s="84">
        <f>'PART II'!$F$123*J10</f>
        <v>54723588.761250004</v>
      </c>
    </row>
    <row r="12" spans="1:10" x14ac:dyDescent="0.2">
      <c r="C12" s="85" t="s">
        <v>254</v>
      </c>
      <c r="D12" s="86">
        <f t="shared" ref="D12:J12" si="1">D10-D11</f>
        <v>109500000</v>
      </c>
      <c r="E12" s="86">
        <f t="shared" si="1"/>
        <v>127750000</v>
      </c>
      <c r="F12" s="86">
        <f t="shared" si="1"/>
        <v>164250000</v>
      </c>
      <c r="G12" s="86"/>
      <c r="H12" s="86">
        <f t="shared" si="1"/>
        <v>93206369.613749996</v>
      </c>
      <c r="I12" s="86">
        <f t="shared" si="1"/>
        <v>111456369.61375</v>
      </c>
      <c r="J12" s="87">
        <f t="shared" si="1"/>
        <v>147956369.61374998</v>
      </c>
    </row>
    <row r="13" spans="1:10" x14ac:dyDescent="0.2">
      <c r="C13" s="88" t="s">
        <v>255</v>
      </c>
      <c r="D13" s="89">
        <f>'PART II'!$F$125+'PART II'!$F$127</f>
        <v>135668499.70046428</v>
      </c>
      <c r="E13" s="89">
        <f>'PART II'!$F$125+'PART II'!$F$127</f>
        <v>135668499.70046428</v>
      </c>
      <c r="F13" s="89">
        <f>'PART II'!$F$125+'PART II'!$F$127</f>
        <v>135668499.70046428</v>
      </c>
      <c r="G13" s="89"/>
      <c r="H13" s="89">
        <f>'PART II'!$F$125</f>
        <v>128240000</v>
      </c>
      <c r="I13" s="89">
        <f>'PART II'!$F$125</f>
        <v>128240000</v>
      </c>
      <c r="J13" s="90">
        <f>'PART II'!$F$125</f>
        <v>128240000</v>
      </c>
    </row>
    <row r="14" spans="1:10" ht="16" thickBot="1" x14ac:dyDescent="0.25">
      <c r="C14" s="91" t="s">
        <v>205</v>
      </c>
      <c r="D14" s="103">
        <f t="shared" ref="D14:J14" si="2">D12/D13</f>
        <v>0.80711440195594109</v>
      </c>
      <c r="E14" s="103">
        <f t="shared" si="2"/>
        <v>0.9416334689485979</v>
      </c>
      <c r="F14" s="103">
        <f t="shared" si="2"/>
        <v>1.2106716029339117</v>
      </c>
      <c r="G14" s="103"/>
      <c r="H14" s="103">
        <f t="shared" si="2"/>
        <v>0.72681199012593567</v>
      </c>
      <c r="I14" s="103">
        <f t="shared" si="2"/>
        <v>0.86912328145469431</v>
      </c>
      <c r="J14" s="104">
        <f t="shared" si="2"/>
        <v>1.1537458641122114</v>
      </c>
    </row>
    <row r="15" spans="1:10" ht="16" x14ac:dyDescent="0.2">
      <c r="C15" s="412"/>
      <c r="D15" s="412"/>
      <c r="E15" s="412"/>
      <c r="F15" s="412"/>
      <c r="G15" s="412"/>
      <c r="H15" s="62"/>
      <c r="I15" s="63"/>
      <c r="J15" s="63"/>
    </row>
    <row r="16" spans="1:10" ht="16" thickBot="1" x14ac:dyDescent="0.25"/>
    <row r="17" spans="3:7" x14ac:dyDescent="0.2">
      <c r="C17" s="92" t="s">
        <v>257</v>
      </c>
      <c r="D17" s="93">
        <f>'PART II'!F133</f>
        <v>0.2</v>
      </c>
      <c r="E17" s="93" t="s">
        <v>258</v>
      </c>
      <c r="F17" s="94">
        <f>'PART II'!F135</f>
        <v>0.8</v>
      </c>
      <c r="G17" s="64"/>
    </row>
    <row r="18" spans="3:7" x14ac:dyDescent="0.2">
      <c r="C18" s="95"/>
      <c r="D18" s="96" t="s">
        <v>240</v>
      </c>
      <c r="E18" s="96" t="s">
        <v>241</v>
      </c>
      <c r="F18" s="97" t="s">
        <v>242</v>
      </c>
      <c r="G18" s="65"/>
    </row>
    <row r="19" spans="3:7" x14ac:dyDescent="0.2">
      <c r="C19" s="98" t="s">
        <v>210</v>
      </c>
      <c r="D19" s="76">
        <f>'PART II'!D115</f>
        <v>150000000</v>
      </c>
      <c r="E19" s="76">
        <f>'PART II'!F115</f>
        <v>175000000</v>
      </c>
      <c r="F19" s="77">
        <f>'PART II'!H115</f>
        <v>225000000</v>
      </c>
      <c r="G19" s="66"/>
    </row>
    <row r="20" spans="3:7" x14ac:dyDescent="0.2">
      <c r="C20" s="99" t="s">
        <v>178</v>
      </c>
      <c r="D20" s="79">
        <f>('PART II'!$F$121*'PART II'!$F$119)*$F$17</f>
        <v>17856033.300000001</v>
      </c>
      <c r="E20" s="79">
        <f>('PART II'!$F$121*'PART II'!$F$119)*$F$17</f>
        <v>17856033.300000001</v>
      </c>
      <c r="F20" s="80">
        <f>('PART II'!$F$121*'PART II'!$F$119)*$F$17</f>
        <v>17856033.300000001</v>
      </c>
      <c r="G20" s="67"/>
    </row>
    <row r="21" spans="3:7" x14ac:dyDescent="0.2">
      <c r="C21" s="98" t="s">
        <v>212</v>
      </c>
      <c r="D21" s="100">
        <f>D19-D20</f>
        <v>132143966.7</v>
      </c>
      <c r="E21" s="100">
        <f>E19-E20</f>
        <v>157143966.69999999</v>
      </c>
      <c r="F21" s="101">
        <f>F19-F20</f>
        <v>207143966.69999999</v>
      </c>
      <c r="G21" s="68"/>
    </row>
    <row r="22" spans="3:7" x14ac:dyDescent="0.2">
      <c r="C22" s="99" t="s">
        <v>253</v>
      </c>
      <c r="D22" s="83">
        <f>'PART II'!$F$123*D21</f>
        <v>35678871.009000003</v>
      </c>
      <c r="E22" s="83">
        <f>'PART II'!$F$123*E21</f>
        <v>42428871.008999996</v>
      </c>
      <c r="F22" s="84">
        <f>'PART II'!$F$123*F21</f>
        <v>55928871.009000003</v>
      </c>
      <c r="G22" s="68"/>
    </row>
    <row r="23" spans="3:7" x14ac:dyDescent="0.2">
      <c r="C23" s="98" t="s">
        <v>254</v>
      </c>
      <c r="D23" s="100">
        <f>D21-D22</f>
        <v>96465095.691</v>
      </c>
      <c r="E23" s="100">
        <f>E21-E22</f>
        <v>114715095.69099998</v>
      </c>
      <c r="F23" s="101">
        <f>F21-F22</f>
        <v>151215095.69099998</v>
      </c>
      <c r="G23" s="68"/>
    </row>
    <row r="24" spans="3:7" x14ac:dyDescent="0.2">
      <c r="C24" s="99" t="s">
        <v>255</v>
      </c>
      <c r="D24" s="79">
        <f>'PART II'!$F$125+('PART II'!$F$127)*$D$17</f>
        <v>129725699.94009286</v>
      </c>
      <c r="E24" s="79">
        <f>'PART II'!$F$125+('PART II'!$F$127)*$D$17</f>
        <v>129725699.94009286</v>
      </c>
      <c r="F24" s="80">
        <f>'PART II'!$F$125+('PART II'!$F$127)*$D$17</f>
        <v>129725699.94009286</v>
      </c>
      <c r="G24" s="67"/>
    </row>
    <row r="25" spans="3:7" ht="16" thickBot="1" x14ac:dyDescent="0.25">
      <c r="C25" s="102" t="s">
        <v>205</v>
      </c>
      <c r="D25" s="105">
        <f>D23/D24</f>
        <v>0.74360821129157473</v>
      </c>
      <c r="E25" s="105">
        <f>E23/E24</f>
        <v>0.88428966460751612</v>
      </c>
      <c r="F25" s="106">
        <f>F23/F24</f>
        <v>1.165652571239399</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workbookViewId="0">
      <selection activeCell="A3" sqref="A3:G46"/>
    </sheetView>
  </sheetViews>
  <sheetFormatPr baseColWidth="10" defaultColWidth="8.83203125" defaultRowHeight="15" x14ac:dyDescent="0.2"/>
  <cols>
    <col min="1" max="1" width="8.83203125" style="20"/>
    <col min="2" max="2" width="26" style="20" customWidth="1"/>
    <col min="3" max="3" width="11.5" style="20" customWidth="1"/>
    <col min="4" max="4" width="15" style="20" bestFit="1" customWidth="1"/>
    <col min="5" max="6" width="15.5" style="20" bestFit="1" customWidth="1"/>
    <col min="7" max="10" width="10.6640625" style="20" bestFit="1" customWidth="1"/>
    <col min="11" max="16384" width="8.83203125" style="20"/>
  </cols>
  <sheetData>
    <row r="2" spans="1:6" ht="35.25" customHeight="1" x14ac:dyDescent="0.2">
      <c r="A2" s="422">
        <v>1</v>
      </c>
      <c r="B2" s="832" t="s">
        <v>363</v>
      </c>
      <c r="C2" s="832"/>
      <c r="D2" s="832"/>
      <c r="E2" s="832"/>
      <c r="F2" s="832"/>
    </row>
    <row r="3" spans="1:6" ht="16" thickBot="1" x14ac:dyDescent="0.25"/>
    <row r="4" spans="1:6" ht="16" thickBot="1" x14ac:dyDescent="0.25">
      <c r="B4" s="820" t="s">
        <v>265</v>
      </c>
      <c r="C4" s="821"/>
      <c r="D4" s="108">
        <f>'PART II'!G152</f>
        <v>42521</v>
      </c>
      <c r="E4" s="108">
        <f>'PART II'!J152</f>
        <v>42886</v>
      </c>
      <c r="F4" s="109">
        <f>'PART II'!M152</f>
        <v>43251</v>
      </c>
    </row>
    <row r="5" spans="1:6" x14ac:dyDescent="0.2">
      <c r="B5" s="822" t="s">
        <v>175</v>
      </c>
      <c r="C5" s="823"/>
      <c r="D5" s="393">
        <f>'Financial Statements'!F6*(1+'PART II'!G154)</f>
        <v>8116800000</v>
      </c>
      <c r="E5" s="393">
        <f>D5*(1+'PART II'!J154)</f>
        <v>10146000000</v>
      </c>
      <c r="F5" s="394">
        <f>E5*(1+'PART II'!M154)</f>
        <v>13189800000</v>
      </c>
    </row>
    <row r="6" spans="1:6" x14ac:dyDescent="0.2">
      <c r="B6" s="788" t="s">
        <v>216</v>
      </c>
      <c r="C6" s="789"/>
      <c r="D6" s="520">
        <f>D5*('PART II'!G156)</f>
        <v>6087600000</v>
      </c>
      <c r="E6" s="520">
        <f>E5*('PART II'!J156)</f>
        <v>7609500000</v>
      </c>
      <c r="F6" s="521">
        <f>F5*('PART II'!M156)</f>
        <v>9892350000</v>
      </c>
    </row>
    <row r="7" spans="1:6" x14ac:dyDescent="0.2">
      <c r="B7" s="795" t="s">
        <v>208</v>
      </c>
      <c r="C7" s="796"/>
      <c r="D7" s="522">
        <f>D5-D6</f>
        <v>2029200000</v>
      </c>
      <c r="E7" s="522">
        <f>E5-E6</f>
        <v>2536500000</v>
      </c>
      <c r="F7" s="523">
        <f>F5-F6</f>
        <v>3297450000</v>
      </c>
    </row>
    <row r="8" spans="1:6" x14ac:dyDescent="0.2">
      <c r="B8" s="788" t="s">
        <v>209</v>
      </c>
      <c r="C8" s="789"/>
      <c r="D8" s="520">
        <f>D5*('PART II'!G158)</f>
        <v>1298688000</v>
      </c>
      <c r="E8" s="520">
        <f>E5*('PART II'!J158)</f>
        <v>1623360000</v>
      </c>
      <c r="F8" s="521">
        <f>F5*('PART II'!M158)</f>
        <v>2110368000</v>
      </c>
    </row>
    <row r="9" spans="1:6" x14ac:dyDescent="0.2">
      <c r="B9" s="795" t="s">
        <v>210</v>
      </c>
      <c r="C9" s="796"/>
      <c r="D9" s="522">
        <f>D7-D8</f>
        <v>730512000</v>
      </c>
      <c r="E9" s="522">
        <f>E7-E8</f>
        <v>913140000</v>
      </c>
      <c r="F9" s="523">
        <f>F7-F8</f>
        <v>1187082000</v>
      </c>
    </row>
    <row r="10" spans="1:6" x14ac:dyDescent="0.2">
      <c r="B10" s="788" t="s">
        <v>211</v>
      </c>
      <c r="C10" s="789"/>
      <c r="D10" s="520">
        <f>'PART II'!G160+'Financial Statements'!F11</f>
        <v>198600023</v>
      </c>
      <c r="E10" s="520">
        <f>'PART II'!J160+D10</f>
        <v>188600023</v>
      </c>
      <c r="F10" s="521">
        <f>'PART II'!M160+E10</f>
        <v>173600023</v>
      </c>
    </row>
    <row r="11" spans="1:6" x14ac:dyDescent="0.2">
      <c r="B11" s="795" t="s">
        <v>212</v>
      </c>
      <c r="C11" s="796"/>
      <c r="D11" s="522">
        <f>D9-D10</f>
        <v>531911977</v>
      </c>
      <c r="E11" s="522">
        <f>E9-E10</f>
        <v>724539977</v>
      </c>
      <c r="F11" s="523">
        <f>F9-F10</f>
        <v>1013481977</v>
      </c>
    </row>
    <row r="12" spans="1:6" x14ac:dyDescent="0.2">
      <c r="B12" s="788" t="s">
        <v>179</v>
      </c>
      <c r="C12" s="789"/>
      <c r="D12" s="520">
        <f>D11*('PART II'!G162)</f>
        <v>143616233.79000002</v>
      </c>
      <c r="E12" s="520">
        <f>E11*('PART II'!J162)</f>
        <v>195625793.79000002</v>
      </c>
      <c r="F12" s="521">
        <f>F11*('PART II'!M162)</f>
        <v>273640133.79000002</v>
      </c>
    </row>
    <row r="13" spans="1:6" x14ac:dyDescent="0.2">
      <c r="B13" s="795" t="s">
        <v>219</v>
      </c>
      <c r="C13" s="796"/>
      <c r="D13" s="522">
        <f>'PART II'!G164</f>
        <v>0</v>
      </c>
      <c r="E13" s="522">
        <f>'PART II'!J164</f>
        <v>0</v>
      </c>
      <c r="F13" s="523">
        <f>'PART II'!M164</f>
        <v>0</v>
      </c>
    </row>
    <row r="14" spans="1:6" ht="16" thickBot="1" x14ac:dyDescent="0.25">
      <c r="B14" s="818" t="s">
        <v>202</v>
      </c>
      <c r="C14" s="819"/>
      <c r="D14" s="524">
        <f>D11-(D12+D13)</f>
        <v>388295743.20999998</v>
      </c>
      <c r="E14" s="524">
        <f>E11-(E12+E13)</f>
        <v>528914183.20999998</v>
      </c>
      <c r="F14" s="525">
        <f>F11-(F12+F13)</f>
        <v>739841843.21000004</v>
      </c>
    </row>
    <row r="16" spans="1:6" ht="16" thickBot="1" x14ac:dyDescent="0.25"/>
    <row r="17" spans="2:10" x14ac:dyDescent="0.2">
      <c r="B17" s="830" t="s">
        <v>266</v>
      </c>
      <c r="C17" s="831"/>
      <c r="D17" s="395">
        <f>D4</f>
        <v>42521</v>
      </c>
      <c r="E17" s="395">
        <f>E4</f>
        <v>42886</v>
      </c>
      <c r="F17" s="395">
        <f>F4</f>
        <v>43251</v>
      </c>
    </row>
    <row r="18" spans="2:10" x14ac:dyDescent="0.2">
      <c r="B18" s="826" t="s">
        <v>225</v>
      </c>
      <c r="C18" s="827"/>
      <c r="D18" s="112"/>
      <c r="E18" s="113"/>
      <c r="F18" s="396"/>
    </row>
    <row r="19" spans="2:10" x14ac:dyDescent="0.2">
      <c r="B19" s="824" t="s">
        <v>272</v>
      </c>
      <c r="C19" s="825"/>
      <c r="D19" s="114">
        <f>'PART II'!G181</f>
        <v>1148001669</v>
      </c>
      <c r="E19" s="114">
        <f>'PART II'!J181</f>
        <v>1703775852</v>
      </c>
      <c r="F19" s="397">
        <f>'PART II'!M181</f>
        <v>2585909246</v>
      </c>
      <c r="H19" s="111"/>
      <c r="I19" s="111"/>
      <c r="J19" s="111"/>
    </row>
    <row r="20" spans="2:10" x14ac:dyDescent="0.2">
      <c r="B20" s="828" t="s">
        <v>182</v>
      </c>
      <c r="C20" s="829"/>
      <c r="D20" s="527">
        <f>'PART II'!G183+'Financial Statements'!F21</f>
        <v>81900000</v>
      </c>
      <c r="E20" s="527">
        <f>'PART II'!J183+D20</f>
        <v>85605000</v>
      </c>
      <c r="F20" s="528">
        <f>'PART II'!M183+E20</f>
        <v>89124750</v>
      </c>
      <c r="G20" s="110"/>
    </row>
    <row r="21" spans="2:10" x14ac:dyDescent="0.2">
      <c r="B21" s="824" t="s">
        <v>183</v>
      </c>
      <c r="C21" s="825"/>
      <c r="D21" s="529">
        <f>'PART II'!G185+'Financial Statements'!F22</f>
        <v>196680000</v>
      </c>
      <c r="E21" s="529">
        <f>'PART II'!J185+D21</f>
        <v>177012000</v>
      </c>
      <c r="F21" s="530">
        <f>'PART II'!M185+E21</f>
        <v>159310800</v>
      </c>
      <c r="G21" s="110"/>
    </row>
    <row r="22" spans="2:10" x14ac:dyDescent="0.2">
      <c r="B22" s="828" t="s">
        <v>184</v>
      </c>
      <c r="C22" s="829"/>
      <c r="D22" s="527">
        <f>'PART II'!G187+'Financial Statements'!F23</f>
        <v>278600000</v>
      </c>
      <c r="E22" s="527">
        <f>'PART II'!J187+D22</f>
        <v>278600000</v>
      </c>
      <c r="F22" s="528">
        <f>'PART II'!M187+E22</f>
        <v>278600000</v>
      </c>
      <c r="G22" s="110"/>
    </row>
    <row r="23" spans="2:10" x14ac:dyDescent="0.2">
      <c r="B23" s="824" t="s">
        <v>221</v>
      </c>
      <c r="C23" s="825"/>
      <c r="D23" s="531">
        <f>SUM(D19:D22)</f>
        <v>1705181669</v>
      </c>
      <c r="E23" s="529">
        <f>SUM(E19:E22)</f>
        <v>2244992852</v>
      </c>
      <c r="F23" s="530">
        <f>SUM(F19:F22)</f>
        <v>3112944796</v>
      </c>
      <c r="G23" s="110"/>
    </row>
    <row r="24" spans="2:10" x14ac:dyDescent="0.2">
      <c r="B24" s="828" t="s">
        <v>222</v>
      </c>
      <c r="C24" s="829"/>
      <c r="D24" s="527">
        <f>'PART II'!G189+'Financial Statements'!F25</f>
        <v>3231305000</v>
      </c>
      <c r="E24" s="527">
        <f>'PART II'!J189+D24</f>
        <v>3246105000</v>
      </c>
      <c r="F24" s="528">
        <f>'PART II'!M189+E24</f>
        <v>3260905000</v>
      </c>
      <c r="G24" s="110"/>
    </row>
    <row r="25" spans="2:10" x14ac:dyDescent="0.2">
      <c r="B25" s="824" t="s">
        <v>186</v>
      </c>
      <c r="C25" s="825"/>
      <c r="D25" s="529">
        <f>'PART II'!G191+'Financial Statements'!F26</f>
        <v>872400000</v>
      </c>
      <c r="E25" s="529">
        <f>'PART II'!J191+D25</f>
        <v>872400000</v>
      </c>
      <c r="F25" s="530">
        <f>'PART II'!M191+E25</f>
        <v>872400000</v>
      </c>
      <c r="G25" s="110"/>
    </row>
    <row r="26" spans="2:10" x14ac:dyDescent="0.2">
      <c r="B26" s="828" t="s">
        <v>187</v>
      </c>
      <c r="C26" s="829"/>
      <c r="D26" s="527">
        <f>'PART II'!G193+'Financial Statements'!F27</f>
        <v>574600000</v>
      </c>
      <c r="E26" s="527">
        <f>'PART II'!J193+D26</f>
        <v>574600000</v>
      </c>
      <c r="F26" s="528">
        <f>'PART II'!M193+E26</f>
        <v>574600000</v>
      </c>
    </row>
    <row r="27" spans="2:10" x14ac:dyDescent="0.2">
      <c r="B27" s="824" t="s">
        <v>223</v>
      </c>
      <c r="C27" s="825"/>
      <c r="D27" s="529">
        <f>'PART II'!G195+'Financial Statements'!F28</f>
        <v>275500000</v>
      </c>
      <c r="E27" s="529">
        <f>'PART II'!J195+D27</f>
        <v>275500000</v>
      </c>
      <c r="F27" s="530">
        <f>'PART II'!M195+E27</f>
        <v>275500000</v>
      </c>
    </row>
    <row r="28" spans="2:10" x14ac:dyDescent="0.2">
      <c r="B28" s="828" t="s">
        <v>224</v>
      </c>
      <c r="C28" s="829"/>
      <c r="D28" s="532">
        <f>SUM(D23:D27)</f>
        <v>6658986669</v>
      </c>
      <c r="E28" s="527">
        <f>SUM(E23:E27)</f>
        <v>7213597852</v>
      </c>
      <c r="F28" s="528">
        <f>SUM(F23:F27)</f>
        <v>8096349796</v>
      </c>
    </row>
    <row r="29" spans="2:10" x14ac:dyDescent="0.2">
      <c r="B29" s="824"/>
      <c r="C29" s="825"/>
      <c r="D29" s="531"/>
      <c r="E29" s="529"/>
      <c r="F29" s="530"/>
    </row>
    <row r="30" spans="2:10" x14ac:dyDescent="0.2">
      <c r="B30" s="826" t="s">
        <v>226</v>
      </c>
      <c r="C30" s="827"/>
      <c r="D30" s="533"/>
      <c r="E30" s="527"/>
      <c r="F30" s="528"/>
    </row>
    <row r="31" spans="2:10" x14ac:dyDescent="0.2">
      <c r="B31" s="824" t="s">
        <v>191</v>
      </c>
      <c r="C31" s="825"/>
      <c r="D31" s="529">
        <f>'Financial Statements'!F32+'PART II'!G199</f>
        <v>159040000</v>
      </c>
      <c r="E31" s="529">
        <f>'PART II'!J199+D31</f>
        <v>127232000</v>
      </c>
      <c r="F31" s="530">
        <f>'PART II'!M199+E31</f>
        <v>101785600</v>
      </c>
      <c r="H31" s="70"/>
    </row>
    <row r="32" spans="2:10" x14ac:dyDescent="0.2">
      <c r="B32" s="828" t="s">
        <v>192</v>
      </c>
      <c r="C32" s="829"/>
      <c r="D32" s="527">
        <f>'Financial Statements'!F33+'PART II'!G201</f>
        <v>997900000</v>
      </c>
      <c r="E32" s="527">
        <f>'PART II'!J201+D32</f>
        <v>997900000</v>
      </c>
      <c r="F32" s="528">
        <f>'PART II'!M201+E32</f>
        <v>997900000</v>
      </c>
    </row>
    <row r="33" spans="2:6" x14ac:dyDescent="0.2">
      <c r="B33" s="824" t="s">
        <v>325</v>
      </c>
      <c r="C33" s="825"/>
      <c r="D33" s="529">
        <f>SUM(D31:D32)</f>
        <v>1156940000</v>
      </c>
      <c r="E33" s="529">
        <f>SUM(E31:E32)</f>
        <v>1125132000</v>
      </c>
      <c r="F33" s="530">
        <f>SUM(F31:F32)</f>
        <v>1099685600</v>
      </c>
    </row>
    <row r="34" spans="2:6" x14ac:dyDescent="0.2">
      <c r="B34" s="828" t="s">
        <v>227</v>
      </c>
      <c r="C34" s="829"/>
      <c r="D34" s="527">
        <f>'Financial Statements'!F35+'PART II'!G203</f>
        <v>1726000463</v>
      </c>
      <c r="E34" s="527">
        <f>D34+'PART II'!J203</f>
        <v>1926000463</v>
      </c>
      <c r="F34" s="528">
        <f>E34+'PART II'!M203</f>
        <v>2226000463</v>
      </c>
    </row>
    <row r="35" spans="2:6" x14ac:dyDescent="0.2">
      <c r="B35" s="824" t="s">
        <v>228</v>
      </c>
      <c r="C35" s="825"/>
      <c r="D35" s="529">
        <f>'Financial Statements'!F36+'PART II'!G205</f>
        <v>1085150000</v>
      </c>
      <c r="E35" s="529">
        <f>D35+'PART II'!J205</f>
        <v>1193665000</v>
      </c>
      <c r="F35" s="530">
        <f>E35+'PART II'!M205</f>
        <v>1313031500</v>
      </c>
    </row>
    <row r="36" spans="2:6" x14ac:dyDescent="0.2">
      <c r="B36" s="828" t="s">
        <v>229</v>
      </c>
      <c r="C36" s="829"/>
      <c r="D36" s="527">
        <f>SUM(D33:D35)</f>
        <v>3968090463</v>
      </c>
      <c r="E36" s="527">
        <f>SUM(E33:E35)</f>
        <v>4244797463</v>
      </c>
      <c r="F36" s="528">
        <f>SUM(F33:F35)</f>
        <v>4638717563</v>
      </c>
    </row>
    <row r="37" spans="2:6" x14ac:dyDescent="0.2">
      <c r="B37" s="824"/>
      <c r="C37" s="825"/>
      <c r="D37" s="531"/>
      <c r="E37" s="529"/>
      <c r="F37" s="530"/>
    </row>
    <row r="38" spans="2:6" x14ac:dyDescent="0.2">
      <c r="B38" s="826" t="s">
        <v>230</v>
      </c>
      <c r="C38" s="827"/>
      <c r="D38" s="533"/>
      <c r="E38" s="527"/>
      <c r="F38" s="528"/>
    </row>
    <row r="39" spans="2:6" x14ac:dyDescent="0.2">
      <c r="B39" s="824" t="s">
        <v>197</v>
      </c>
      <c r="C39" s="825"/>
      <c r="D39" s="531">
        <f>'PART II'!G209+'Financial Statements'!F40</f>
        <v>1405900000</v>
      </c>
      <c r="E39" s="531">
        <f>'PART II'!J209+D39</f>
        <v>1405900000</v>
      </c>
      <c r="F39" s="534">
        <f>'PART II'!M209+E39</f>
        <v>1405900000</v>
      </c>
    </row>
    <row r="40" spans="2:6" x14ac:dyDescent="0.2">
      <c r="B40" s="828" t="s">
        <v>198</v>
      </c>
      <c r="C40" s="829"/>
      <c r="D40" s="532">
        <f>D14-'PART II'!G217+'Financial Statements'!F41</f>
        <v>1135395743.21</v>
      </c>
      <c r="E40" s="532">
        <f>E14-'PART II'!J217+D40</f>
        <v>1413299926.4200001</v>
      </c>
      <c r="F40" s="535">
        <f>F14-'PART II'!M217+E40</f>
        <v>1902131769.6300001</v>
      </c>
    </row>
    <row r="41" spans="2:6" x14ac:dyDescent="0.2">
      <c r="B41" s="824" t="s">
        <v>199</v>
      </c>
      <c r="C41" s="825"/>
      <c r="D41" s="531">
        <f>'PART II'!G211+'Financial Statements'!F42</f>
        <v>-7800000</v>
      </c>
      <c r="E41" s="531">
        <f>D41+'PART II'!J211</f>
        <v>-7800000</v>
      </c>
      <c r="F41" s="534">
        <f>E41+'PART II'!M211</f>
        <v>-7800000</v>
      </c>
    </row>
    <row r="42" spans="2:6" x14ac:dyDescent="0.2">
      <c r="B42" s="828" t="s">
        <v>200</v>
      </c>
      <c r="C42" s="829"/>
      <c r="D42" s="532">
        <f>'PART II'!G213+'Financial Statements'!F43</f>
        <v>157400463</v>
      </c>
      <c r="E42" s="532">
        <f>'PART II'!J213+D42</f>
        <v>157400463</v>
      </c>
      <c r="F42" s="535">
        <f>'PART II'!M213+E42</f>
        <v>157400463</v>
      </c>
    </row>
    <row r="43" spans="2:6" x14ac:dyDescent="0.2">
      <c r="B43" s="824" t="s">
        <v>231</v>
      </c>
      <c r="C43" s="825"/>
      <c r="D43" s="531">
        <f>SUM(D39:D42)</f>
        <v>2690896206.21</v>
      </c>
      <c r="E43" s="531">
        <f>SUM(E39:E42)</f>
        <v>2968800389.4200001</v>
      </c>
      <c r="F43" s="534">
        <f>SUM(F39:F42)</f>
        <v>3457632232.6300001</v>
      </c>
    </row>
    <row r="44" spans="2:6" x14ac:dyDescent="0.2">
      <c r="B44" s="828"/>
      <c r="C44" s="829"/>
      <c r="D44" s="532"/>
      <c r="E44" s="527"/>
      <c r="F44" s="528"/>
    </row>
    <row r="45" spans="2:6" ht="16" thickBot="1" x14ac:dyDescent="0.25">
      <c r="B45" s="833" t="s">
        <v>232</v>
      </c>
      <c r="C45" s="834"/>
      <c r="D45" s="536">
        <f>D36+D43</f>
        <v>6658986669.21</v>
      </c>
      <c r="E45" s="536">
        <f>E36+E43</f>
        <v>7213597852.4200001</v>
      </c>
      <c r="F45" s="537">
        <f>F36+F43</f>
        <v>8096349795.6300001</v>
      </c>
    </row>
  </sheetData>
  <sheetProtection sheet="1" objects="1" scenarios="1" formatColumns="0" formatRows="0" deleteColumns="0" deleteRows="0"/>
  <mergeCells count="41">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 ref="B20:C20"/>
    <mergeCell ref="B21:C21"/>
    <mergeCell ref="B22:C22"/>
    <mergeCell ref="B23:C23"/>
    <mergeCell ref="B36:C36"/>
    <mergeCell ref="B24:C24"/>
    <mergeCell ref="B25:C25"/>
    <mergeCell ref="B26:C26"/>
    <mergeCell ref="B27:C27"/>
    <mergeCell ref="B37:C37"/>
    <mergeCell ref="B38:C38"/>
    <mergeCell ref="B39:C39"/>
    <mergeCell ref="B34:C34"/>
    <mergeCell ref="B35:C35"/>
    <mergeCell ref="B4:C4"/>
    <mergeCell ref="B5:C5"/>
    <mergeCell ref="B6:C6"/>
    <mergeCell ref="B7:C7"/>
    <mergeCell ref="B8:C8"/>
    <mergeCell ref="B14:C14"/>
    <mergeCell ref="B9:C9"/>
    <mergeCell ref="B10:C10"/>
    <mergeCell ref="B11:C11"/>
    <mergeCell ref="B12:C12"/>
    <mergeCell ref="B13:C13"/>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tabSelected="1" workbookViewId="0">
      <selection activeCell="C6" sqref="C6:M21"/>
    </sheetView>
  </sheetViews>
  <sheetFormatPr baseColWidth="10" defaultColWidth="8.83203125" defaultRowHeight="15" x14ac:dyDescent="0.2"/>
  <cols>
    <col min="1" max="2" width="8.83203125" style="411"/>
    <col min="3" max="3" width="28.1640625" style="411" bestFit="1" customWidth="1"/>
    <col min="4" max="4" width="9.6640625" style="411" bestFit="1" customWidth="1"/>
    <col min="5" max="5" width="2.83203125" style="411" customWidth="1"/>
    <col min="6" max="6" width="12.1640625" style="411" bestFit="1" customWidth="1"/>
    <col min="7" max="7" width="8.83203125" style="411"/>
    <col min="8" max="8" width="28.1640625" style="411" bestFit="1" customWidth="1"/>
    <col min="9" max="9" width="10.6640625" style="411" bestFit="1" customWidth="1"/>
    <col min="10" max="10" width="2.83203125" style="411" customWidth="1"/>
    <col min="11" max="11" width="10.6640625" style="411" bestFit="1" customWidth="1"/>
    <col min="12" max="12" width="2.83203125" style="411" customWidth="1"/>
    <col min="13" max="13" width="10.6640625" style="411" bestFit="1" customWidth="1"/>
    <col min="14" max="14" width="4.33203125" style="411" customWidth="1"/>
    <col min="15" max="16384" width="8.83203125" style="411"/>
  </cols>
  <sheetData>
    <row r="1" spans="1:14" x14ac:dyDescent="0.2">
      <c r="A1" s="147">
        <v>1</v>
      </c>
      <c r="B1" s="807" t="s">
        <v>356</v>
      </c>
      <c r="C1" s="807"/>
      <c r="D1" s="807"/>
      <c r="E1" s="807"/>
      <c r="F1" s="807"/>
    </row>
    <row r="5" spans="1:14" ht="16" thickBot="1" x14ac:dyDescent="0.25"/>
    <row r="6" spans="1:14" x14ac:dyDescent="0.2">
      <c r="C6" s="155"/>
      <c r="D6" s="835" t="s">
        <v>297</v>
      </c>
      <c r="E6" s="835"/>
      <c r="F6" s="836"/>
      <c r="H6" s="155"/>
      <c r="I6" s="835" t="s">
        <v>302</v>
      </c>
      <c r="J6" s="835"/>
      <c r="K6" s="835"/>
      <c r="L6" s="835"/>
      <c r="M6" s="836"/>
      <c r="N6" s="423"/>
    </row>
    <row r="7" spans="1:14" x14ac:dyDescent="0.2">
      <c r="C7" s="156"/>
      <c r="D7" s="157">
        <f>'Financial Statements'!E5</f>
        <v>41790</v>
      </c>
      <c r="E7" s="157"/>
      <c r="F7" s="158">
        <f>'Financial Statements'!F5</f>
        <v>42155</v>
      </c>
      <c r="H7" s="427"/>
      <c r="I7" s="428">
        <f>'Projected Statements'!D4</f>
        <v>42521</v>
      </c>
      <c r="J7" s="429"/>
      <c r="K7" s="428">
        <f>'Projected Statements'!E4</f>
        <v>42886</v>
      </c>
      <c r="L7" s="429"/>
      <c r="M7" s="430">
        <f>'Projected Statements'!F4</f>
        <v>43251</v>
      </c>
      <c r="N7" s="424"/>
    </row>
    <row r="8" spans="1:14" x14ac:dyDescent="0.2">
      <c r="C8" s="159" t="s">
        <v>287</v>
      </c>
      <c r="D8" s="160">
        <f>'Financial Statements'!E24/'Financial Statements'!E34</f>
        <v>1.2211306765523633</v>
      </c>
      <c r="E8" s="160"/>
      <c r="F8" s="161">
        <f>'Financial Statements'!F24/'Financial Statements'!F34</f>
        <v>0.88276092587950195</v>
      </c>
      <c r="H8" s="162" t="s">
        <v>287</v>
      </c>
      <c r="I8" s="431">
        <f>'Projected Statements'!D23/'Projected Statements'!D33</f>
        <v>1.4738721705533562</v>
      </c>
      <c r="J8" s="431"/>
      <c r="K8" s="431">
        <f>'Projected Statements'!E23/'Projected Statements'!E33</f>
        <v>1.9953150848078269</v>
      </c>
      <c r="L8" s="431"/>
      <c r="M8" s="432">
        <f>'Projected Statements'!F23/'Projected Statements'!F33</f>
        <v>2.8307588969065338</v>
      </c>
      <c r="N8" s="425"/>
    </row>
    <row r="9" spans="1:14" x14ac:dyDescent="0.2">
      <c r="C9" s="162" t="s">
        <v>288</v>
      </c>
      <c r="D9" s="163">
        <f>('Financial Statements'!E24-'Financial Statements'!E22)/'Financial Statements'!E35</f>
        <v>0.71184000000000003</v>
      </c>
      <c r="E9" s="163"/>
      <c r="F9" s="164">
        <f>('Financial Statements'!F24-'Financial Statements'!F22)/'Financial Statements'!F35</f>
        <v>0.60385656292286871</v>
      </c>
      <c r="H9" s="159" t="s">
        <v>288</v>
      </c>
      <c r="I9" s="433">
        <f>('Projected Statements'!D23-'Projected Statements'!D21)/'Projected Statements'!D33</f>
        <v>1.3038719976835444</v>
      </c>
      <c r="J9" s="433"/>
      <c r="K9" s="433">
        <f>('Projected Statements'!E23-'Projected Statements'!E21)/'Projected Statements'!E33</f>
        <v>1.8379895443379088</v>
      </c>
      <c r="L9" s="433"/>
      <c r="M9" s="434">
        <f>('Projected Statements'!F23-'Projected Statements'!F21)/'Projected Statements'!F33</f>
        <v>2.6858894905962214</v>
      </c>
      <c r="N9" s="425"/>
    </row>
    <row r="10" spans="1:14" x14ac:dyDescent="0.2">
      <c r="C10" s="159" t="s">
        <v>289</v>
      </c>
      <c r="D10" s="160">
        <f>'Financial Statements'!E37/'Financial Statements'!E29</f>
        <v>0.69624121565479458</v>
      </c>
      <c r="E10" s="160"/>
      <c r="F10" s="161">
        <f>'Financial Statements'!F37/'Financial Statements'!F29</f>
        <v>0.61073948654644938</v>
      </c>
      <c r="H10" s="162" t="s">
        <v>289</v>
      </c>
      <c r="I10" s="431">
        <f>'Projected Statements'!D36/'Projected Statements'!D28</f>
        <v>0.59590004609453584</v>
      </c>
      <c r="J10" s="431"/>
      <c r="K10" s="431">
        <f>'Projected Statements'!E36/'Projected Statements'!E28</f>
        <v>0.58844387365219042</v>
      </c>
      <c r="L10" s="431"/>
      <c r="M10" s="432">
        <f>'Projected Statements'!F36/'Projected Statements'!F28</f>
        <v>0.57293937143029039</v>
      </c>
      <c r="N10" s="425"/>
    </row>
    <row r="11" spans="1:14" x14ac:dyDescent="0.2">
      <c r="C11" s="162" t="s">
        <v>290</v>
      </c>
      <c r="D11" s="163">
        <f>'Financial Statements'!E37/'Financial Statements'!E44</f>
        <v>2.2920858639714403</v>
      </c>
      <c r="E11" s="163"/>
      <c r="F11" s="164">
        <f>'Financial Statements'!F37/'Financial Statements'!F44</f>
        <v>1.5689736447396614</v>
      </c>
      <c r="H11" s="159" t="s">
        <v>290</v>
      </c>
      <c r="I11" s="433">
        <f>'Projected Statements'!D36/'Projected Statements'!D43</f>
        <v>1.4746352734982922</v>
      </c>
      <c r="J11" s="433"/>
      <c r="K11" s="433">
        <f>'Projected Statements'!E36/'Projected Statements'!E43</f>
        <v>1.4298022454211834</v>
      </c>
      <c r="L11" s="433"/>
      <c r="M11" s="434">
        <f>'Projected Statements'!F36/'Projected Statements'!F43</f>
        <v>1.341587899147858</v>
      </c>
      <c r="N11" s="425"/>
    </row>
    <row r="12" spans="1:14" x14ac:dyDescent="0.2">
      <c r="C12" s="159" t="s">
        <v>291</v>
      </c>
      <c r="D12" s="390" t="e">
        <f>'Financial Statements'!E10/'Financial Statements'!E11</f>
        <v>#DIV/0!</v>
      </c>
      <c r="E12" s="390"/>
      <c r="F12" s="391">
        <f>'Financial Statements'!F10/'Financial Statements'!F11</f>
        <v>1.9795918367346939</v>
      </c>
      <c r="H12" s="162" t="s">
        <v>291</v>
      </c>
      <c r="I12" s="435">
        <f>'Projected Statements'!D9/'Projected Statements'!D10</f>
        <v>3.6783077311123975</v>
      </c>
      <c r="J12" s="435"/>
      <c r="K12" s="435">
        <f>'Projected Statements'!E9/'Projected Statements'!E10</f>
        <v>4.8416749132633985</v>
      </c>
      <c r="L12" s="435"/>
      <c r="M12" s="436">
        <f>'Projected Statements'!F9/'Projected Statements'!F10</f>
        <v>6.8380290479569812</v>
      </c>
      <c r="N12" s="425"/>
    </row>
    <row r="13" spans="1:14" x14ac:dyDescent="0.2">
      <c r="C13" s="162" t="s">
        <v>292</v>
      </c>
      <c r="D13" s="163">
        <f>'Financial Statements'!E6/'Financial Statements'!E22</f>
        <v>31.939024390243901</v>
      </c>
      <c r="E13" s="163"/>
      <c r="F13" s="164">
        <f>'Financial Statements'!F6/'Financial Statements'!F22</f>
        <v>41.269066503965831</v>
      </c>
      <c r="H13" s="159" t="s">
        <v>292</v>
      </c>
      <c r="I13" s="433">
        <f>'Projected Statements'!D5/'Projected Statements'!D21</f>
        <v>41.269066503965831</v>
      </c>
      <c r="J13" s="433"/>
      <c r="K13" s="433">
        <f>'Projected Statements'!E5/'Projected Statements'!E21</f>
        <v>57.318147922174767</v>
      </c>
      <c r="L13" s="433"/>
      <c r="M13" s="434">
        <f>'Projected Statements'!F5/'Projected Statements'!F21</f>
        <v>82.792880332030222</v>
      </c>
      <c r="N13" s="425"/>
    </row>
    <row r="14" spans="1:14" x14ac:dyDescent="0.2">
      <c r="C14" s="159" t="s">
        <v>293</v>
      </c>
      <c r="D14" s="160">
        <f>'Financial Statements'!E6/'Financial Statements'!E25</f>
        <v>1.859094942324756</v>
      </c>
      <c r="E14" s="160"/>
      <c r="F14" s="161">
        <f>'Financial Statements'!F6/'Financial Statements'!F25</f>
        <v>2.1033646371042973</v>
      </c>
      <c r="H14" s="162" t="s">
        <v>293</v>
      </c>
      <c r="I14" s="431">
        <f>'Projected Statements'!D5/'Projected Statements'!D24</f>
        <v>2.5119262960320983</v>
      </c>
      <c r="J14" s="431"/>
      <c r="K14" s="431">
        <f>'Projected Statements'!E5/'Projected Statements'!E24</f>
        <v>3.1255920557098431</v>
      </c>
      <c r="L14" s="431"/>
      <c r="M14" s="432">
        <f>'Projected Statements'!F5/'Projected Statements'!F24</f>
        <v>4.0448280462018982</v>
      </c>
      <c r="N14" s="425"/>
    </row>
    <row r="15" spans="1:14" x14ac:dyDescent="0.2">
      <c r="C15" s="162" t="s">
        <v>294</v>
      </c>
      <c r="D15" s="163">
        <f>'Financial Statements'!E6/'Financial Statements'!E29</f>
        <v>0.88520850057036626</v>
      </c>
      <c r="E15" s="163"/>
      <c r="F15" s="164">
        <f>'Financial Statements'!F6/'Financial Statements'!F29</f>
        <v>1.1283300248552888</v>
      </c>
      <c r="H15" s="159" t="s">
        <v>294</v>
      </c>
      <c r="I15" s="433">
        <f>'Projected Statements'!D5/'Projected Statements'!D28</f>
        <v>1.2189242002520668</v>
      </c>
      <c r="J15" s="433"/>
      <c r="K15" s="433">
        <f>'Projected Statements'!E5/'Projected Statements'!E28</f>
        <v>1.4065103445137268</v>
      </c>
      <c r="L15" s="433"/>
      <c r="M15" s="434">
        <f>'Projected Statements'!F5/'Projected Statements'!F28</f>
        <v>1.6291045140510627</v>
      </c>
      <c r="N15" s="425"/>
    </row>
    <row r="16" spans="1:14" x14ac:dyDescent="0.2">
      <c r="C16" s="159" t="s">
        <v>295</v>
      </c>
      <c r="D16" s="390">
        <f>'Financial Statements'!E6/'Financial Statements'!E21</f>
        <v>75.007159904534603</v>
      </c>
      <c r="E16" s="390"/>
      <c r="F16" s="391">
        <f>'Financial Statements'!F6/'Financial Statements'!F21</f>
        <v>86.717948717948715</v>
      </c>
      <c r="H16" s="162" t="s">
        <v>295</v>
      </c>
      <c r="I16" s="435">
        <f>'Projected Statements'!D5/'Projected Statements'!D20</f>
        <v>99.106227106227109</v>
      </c>
      <c r="J16" s="435"/>
      <c r="K16" s="435">
        <f>'Projected Statements'!E5/'Projected Statements'!E20</f>
        <v>118.52111442088663</v>
      </c>
      <c r="L16" s="435"/>
      <c r="M16" s="436">
        <f>'Projected Statements'!F5/'Projected Statements'!F20</f>
        <v>147.99256098895088</v>
      </c>
      <c r="N16" s="425"/>
    </row>
    <row r="17" spans="3:14" x14ac:dyDescent="0.2">
      <c r="C17" s="162" t="s">
        <v>296</v>
      </c>
      <c r="D17" s="163">
        <f>'Financial Statements'!E21/('Financial Statements'!E6/365)</f>
        <v>4.866202112765686</v>
      </c>
      <c r="E17" s="163"/>
      <c r="F17" s="164">
        <f>'Financial Statements'!F21/('Financial Statements'!F6/365)</f>
        <v>4.2090479006505026</v>
      </c>
      <c r="H17" s="159" t="s">
        <v>296</v>
      </c>
      <c r="I17" s="160">
        <f>'Projected Statements'!D20/('Projected Statements'!D5/365)</f>
        <v>3.6829169130691901</v>
      </c>
      <c r="J17" s="160"/>
      <c r="K17" s="160">
        <f>'Projected Statements'!E20/('Projected Statements'!E5/365)</f>
        <v>3.0796200473092843</v>
      </c>
      <c r="L17" s="160"/>
      <c r="M17" s="161">
        <f>'Projected Statements'!F20/('Projected Statements'!F5/365)</f>
        <v>2.4663401833234775</v>
      </c>
      <c r="N17" s="425"/>
    </row>
    <row r="18" spans="3:14" x14ac:dyDescent="0.2">
      <c r="C18" s="159" t="s">
        <v>298</v>
      </c>
      <c r="D18" s="165">
        <f>('Financial Statements'!E6-'Financial Statements'!E7)/'Financial Statements'!E6</f>
        <v>0.20604238258877433</v>
      </c>
      <c r="E18" s="165"/>
      <c r="F18" s="166">
        <f>('Financial Statements'!F6-'Financial Statements'!F7)/'Financial Statements'!F6</f>
        <v>0.21030455351862803</v>
      </c>
      <c r="H18" s="162" t="s">
        <v>298</v>
      </c>
      <c r="I18" s="167">
        <f>('Projected Statements'!D5-'Projected Statements'!D6)/'Projected Statements'!D5</f>
        <v>0.25</v>
      </c>
      <c r="J18" s="167"/>
      <c r="K18" s="167">
        <f>('Projected Statements'!E5-'Projected Statements'!E6)/'Projected Statements'!E5</f>
        <v>0.25</v>
      </c>
      <c r="L18" s="167"/>
      <c r="M18" s="168">
        <f>('Projected Statements'!E5-'Projected Statements'!E6)/'Projected Statements'!E5</f>
        <v>0.25</v>
      </c>
      <c r="N18" s="426"/>
    </row>
    <row r="19" spans="3:14" x14ac:dyDescent="0.2">
      <c r="C19" s="162" t="s">
        <v>299</v>
      </c>
      <c r="D19" s="167">
        <f>'Financial Statements'!E10/'Financial Statements'!E6</f>
        <v>2.7777777777777776E-2</v>
      </c>
      <c r="E19" s="167"/>
      <c r="F19" s="168">
        <f>'Financial Statements'!F10/'Financial Statements'!F6</f>
        <v>5.4494382022471907E-2</v>
      </c>
      <c r="H19" s="159" t="s">
        <v>299</v>
      </c>
      <c r="I19" s="437">
        <f>'Projected Statements'!D9/'Projected Statements'!D5</f>
        <v>0.09</v>
      </c>
      <c r="J19" s="437"/>
      <c r="K19" s="437">
        <f>'Projected Statements'!E9/'Projected Statements'!E5</f>
        <v>0.09</v>
      </c>
      <c r="L19" s="437"/>
      <c r="M19" s="438">
        <f>'Projected Statements'!F9/'Projected Statements'!F5</f>
        <v>0.09</v>
      </c>
      <c r="N19" s="426"/>
    </row>
    <row r="20" spans="3:14" x14ac:dyDescent="0.2">
      <c r="C20" s="159" t="s">
        <v>300</v>
      </c>
      <c r="D20" s="165">
        <f>'Financial Statements'!E15/'Financial Statements'!E29</f>
        <v>4.0305885335248634E-2</v>
      </c>
      <c r="E20" s="165"/>
      <c r="F20" s="166">
        <f>'Financial Statements'!F15/'Financial Statements'!F29</f>
        <v>0.11953892605134535</v>
      </c>
      <c r="H20" s="162" t="s">
        <v>300</v>
      </c>
      <c r="I20" s="439">
        <f>'Projected Statements'!D14/'Projected Statements'!D28</f>
        <v>5.8311536350967273E-2</v>
      </c>
      <c r="J20" s="439"/>
      <c r="K20" s="439">
        <f>'Projected Statements'!E14/'Projected Statements'!E28</f>
        <v>7.3321828311146614E-2</v>
      </c>
      <c r="L20" s="439"/>
      <c r="M20" s="440">
        <f>'Projected Statements'!F14/'Projected Statements'!F28</f>
        <v>9.1379678725778221E-2</v>
      </c>
      <c r="N20" s="426"/>
    </row>
    <row r="21" spans="3:14" ht="16" thickBot="1" x14ac:dyDescent="0.25">
      <c r="C21" s="169" t="s">
        <v>301</v>
      </c>
      <c r="D21" s="170">
        <f>'Financial Statements'!E15/'Financial Statements'!E44</f>
        <v>0.13269043534702582</v>
      </c>
      <c r="E21" s="170"/>
      <c r="F21" s="171">
        <f>'Financial Statements'!F15/'Financial Statements'!F44</f>
        <v>0.30709235054638956</v>
      </c>
      <c r="H21" s="441" t="s">
        <v>301</v>
      </c>
      <c r="I21" s="442">
        <f>'Projected Statements'!D14/'Projected Statements'!D43</f>
        <v>0.14429978470143082</v>
      </c>
      <c r="J21" s="442"/>
      <c r="K21" s="442">
        <f>'Projected Statements'!E14/'Projected Statements'!E43</f>
        <v>0.17815754305843759</v>
      </c>
      <c r="L21" s="442"/>
      <c r="M21" s="443">
        <f>'Projected Statements'!F14/'Projected Statements'!F43</f>
        <v>0.21397354994207976</v>
      </c>
      <c r="N21" s="426"/>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zoomScale="85" zoomScaleNormal="85" zoomScalePageLayoutView="85" workbookViewId="0">
      <pane ySplit="1" topLeftCell="A138" activePane="bottomLeft" state="frozen"/>
      <selection pane="bottomLeft" activeCell="N151" sqref="N151"/>
    </sheetView>
  </sheetViews>
  <sheetFormatPr baseColWidth="10" defaultColWidth="8.83203125" defaultRowHeight="15" x14ac:dyDescent="0.2"/>
  <cols>
    <col min="1" max="1" width="4.5" style="411" customWidth="1"/>
    <col min="2" max="2" width="8.83203125" style="411"/>
    <col min="3" max="3" width="11" style="411" customWidth="1"/>
    <col min="4" max="4" width="12.83203125" style="411" bestFit="1" customWidth="1"/>
    <col min="5" max="5" width="15.1640625" style="411" customWidth="1"/>
    <col min="6" max="6" width="12.83203125" style="411" bestFit="1" customWidth="1"/>
    <col min="7" max="7" width="8.83203125" style="411"/>
    <col min="8" max="8" width="12.83203125" style="411" bestFit="1" customWidth="1"/>
    <col min="9" max="16384" width="8.83203125" style="411"/>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586" t="s">
        <v>276</v>
      </c>
      <c r="C2" s="587"/>
      <c r="D2" s="587"/>
      <c r="E2" s="587"/>
      <c r="F2" s="587"/>
      <c r="G2" s="587"/>
      <c r="H2" s="587"/>
      <c r="I2" s="587"/>
      <c r="J2" s="587"/>
      <c r="K2" s="587"/>
      <c r="L2" s="587"/>
      <c r="M2" s="587"/>
      <c r="N2" s="588"/>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65">
        <v>1</v>
      </c>
      <c r="B4" s="589" t="s">
        <v>353</v>
      </c>
      <c r="C4" s="590"/>
      <c r="D4" s="590"/>
      <c r="E4" s="590"/>
      <c r="F4" s="590"/>
      <c r="G4" s="590"/>
      <c r="H4" s="590"/>
      <c r="I4" s="590"/>
      <c r="J4" s="590"/>
      <c r="K4" s="590"/>
      <c r="L4" s="590"/>
      <c r="M4" s="590"/>
      <c r="N4" s="591"/>
      <c r="O4" s="403"/>
      <c r="P4" s="403"/>
      <c r="Q4" s="403"/>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03"/>
      <c r="B5" s="403">
        <f ca="1">B5:K25</f>
        <v>0</v>
      </c>
      <c r="C5" s="403"/>
      <c r="D5" s="403"/>
      <c r="E5" s="403"/>
      <c r="F5" s="403"/>
      <c r="G5" s="403"/>
      <c r="H5" s="403"/>
      <c r="I5" s="403"/>
      <c r="J5" s="403"/>
      <c r="K5" s="403"/>
      <c r="L5" s="403"/>
      <c r="M5" s="403"/>
      <c r="N5" s="403"/>
      <c r="O5" s="403"/>
      <c r="P5" s="403"/>
      <c r="Q5" s="403"/>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03"/>
      <c r="B6" s="403"/>
      <c r="C6" s="403"/>
      <c r="D6" s="403"/>
      <c r="E6" s="403"/>
      <c r="F6" s="403"/>
      <c r="G6" s="403"/>
      <c r="H6" s="403"/>
      <c r="I6" s="403"/>
      <c r="J6" s="403"/>
      <c r="K6" s="403"/>
      <c r="L6" s="403"/>
      <c r="M6" s="403"/>
      <c r="N6" s="403"/>
      <c r="O6" s="403"/>
      <c r="P6" s="403"/>
      <c r="Q6" s="403"/>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03"/>
      <c r="B7" s="403"/>
      <c r="C7" s="403"/>
      <c r="D7" s="403"/>
      <c r="E7" s="403"/>
      <c r="F7" s="403"/>
      <c r="G7" s="403"/>
      <c r="H7" s="403"/>
      <c r="I7" s="403"/>
      <c r="J7" s="403"/>
      <c r="K7" s="403"/>
      <c r="L7" s="403"/>
      <c r="M7" s="403"/>
      <c r="N7" s="403"/>
      <c r="O7" s="403"/>
      <c r="P7" s="403"/>
      <c r="Q7" s="40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03"/>
      <c r="B8" s="596" t="s">
        <v>176</v>
      </c>
      <c r="C8" s="597"/>
      <c r="D8" s="597"/>
      <c r="E8" s="597"/>
      <c r="F8" s="597"/>
      <c r="G8" s="597"/>
      <c r="H8" s="597"/>
      <c r="I8" s="597"/>
      <c r="J8" s="597"/>
      <c r="K8" s="597"/>
      <c r="L8" s="597"/>
      <c r="M8" s="597"/>
      <c r="N8" s="598"/>
      <c r="O8" s="403"/>
      <c r="P8" s="403"/>
      <c r="Q8" s="403"/>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03"/>
      <c r="B9" s="403"/>
      <c r="C9" s="403"/>
      <c r="D9" s="403"/>
      <c r="E9" s="403"/>
      <c r="F9" s="403"/>
      <c r="G9" s="403"/>
      <c r="H9" s="403"/>
      <c r="I9" s="403"/>
      <c r="J9" s="403"/>
      <c r="K9" s="403"/>
      <c r="L9" s="403"/>
      <c r="M9" s="403"/>
      <c r="N9" s="403"/>
      <c r="O9" s="403"/>
      <c r="P9" s="403"/>
      <c r="Q9" s="403"/>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16" thickBot="1" x14ac:dyDescent="0.25">
      <c r="A10" s="403"/>
      <c r="B10" s="403"/>
      <c r="C10" s="403"/>
      <c r="D10" s="403"/>
      <c r="E10" s="403"/>
      <c r="F10" s="403"/>
      <c r="G10" s="403"/>
      <c r="H10" s="403"/>
      <c r="I10" s="403"/>
      <c r="J10" s="403"/>
      <c r="K10" s="403"/>
      <c r="L10" s="601" t="s">
        <v>371</v>
      </c>
      <c r="M10" s="602"/>
      <c r="N10" s="602"/>
      <c r="O10" s="602"/>
      <c r="P10" s="602"/>
      <c r="Q10" s="602"/>
      <c r="R10" s="603"/>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18" customHeight="1" thickBot="1" x14ac:dyDescent="0.25">
      <c r="A11" s="403"/>
      <c r="B11" s="574" t="s">
        <v>214</v>
      </c>
      <c r="C11" s="576"/>
      <c r="D11" s="404"/>
      <c r="E11" s="599">
        <v>41790</v>
      </c>
      <c r="F11" s="600"/>
      <c r="G11" s="401"/>
      <c r="H11" s="599">
        <v>42155</v>
      </c>
      <c r="I11" s="600"/>
      <c r="J11" s="403"/>
      <c r="K11" s="403"/>
      <c r="L11" s="604"/>
      <c r="M11" s="605"/>
      <c r="N11" s="605"/>
      <c r="O11" s="605"/>
      <c r="P11" s="605"/>
      <c r="Q11" s="605"/>
      <c r="R11" s="606"/>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03"/>
      <c r="B12" s="585"/>
      <c r="C12" s="585"/>
      <c r="D12" s="403"/>
      <c r="E12" s="585"/>
      <c r="F12" s="585"/>
      <c r="G12" s="401"/>
      <c r="H12" s="585"/>
      <c r="I12" s="585"/>
      <c r="J12" s="403"/>
      <c r="K12" s="403"/>
      <c r="L12" s="403"/>
      <c r="M12" s="403"/>
      <c r="N12" s="403"/>
      <c r="O12" s="403"/>
      <c r="P12" s="403"/>
      <c r="Q12" s="403"/>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customHeight="1" thickBot="1" x14ac:dyDescent="0.25">
      <c r="A13" s="403"/>
      <c r="B13" s="583" t="s">
        <v>180</v>
      </c>
      <c r="C13" s="584"/>
      <c r="D13" s="403"/>
      <c r="E13" s="577">
        <v>6285600000</v>
      </c>
      <c r="F13" s="578"/>
      <c r="G13" s="504"/>
      <c r="H13" s="577">
        <v>6764000000</v>
      </c>
      <c r="I13" s="578"/>
      <c r="J13" s="403"/>
      <c r="K13" s="403"/>
      <c r="L13" s="403"/>
      <c r="M13" s="403"/>
      <c r="N13" s="403"/>
      <c r="O13" s="403"/>
      <c r="P13" s="403"/>
      <c r="Q13" s="403"/>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customHeight="1" thickBot="1" x14ac:dyDescent="0.25">
      <c r="A14" s="403"/>
      <c r="B14" s="585"/>
      <c r="C14" s="585"/>
      <c r="D14" s="403"/>
      <c r="E14" s="579"/>
      <c r="F14" s="579"/>
      <c r="G14" s="504"/>
      <c r="H14" s="579"/>
      <c r="I14" s="579"/>
      <c r="J14" s="403"/>
      <c r="K14" s="403"/>
      <c r="L14" s="403"/>
      <c r="M14" s="403"/>
      <c r="N14" s="403"/>
      <c r="O14" s="403"/>
      <c r="P14" s="403"/>
      <c r="Q14" s="403"/>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customHeight="1" thickBot="1" x14ac:dyDescent="0.25">
      <c r="A15" s="403"/>
      <c r="B15" s="583" t="s">
        <v>216</v>
      </c>
      <c r="C15" s="584"/>
      <c r="D15" s="403"/>
      <c r="E15" s="577">
        <v>4990500000</v>
      </c>
      <c r="F15" s="578"/>
      <c r="G15" s="504"/>
      <c r="H15" s="577">
        <v>5341500000</v>
      </c>
      <c r="I15" s="578"/>
      <c r="J15" s="403"/>
      <c r="K15" s="403"/>
      <c r="L15" s="403"/>
      <c r="M15" s="403"/>
      <c r="N15" s="403"/>
      <c r="O15" s="403"/>
      <c r="P15" s="403"/>
      <c r="Q15" s="40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customHeight="1" thickBot="1" x14ac:dyDescent="0.25">
      <c r="A16" s="403"/>
      <c r="B16" s="585"/>
      <c r="C16" s="585"/>
      <c r="D16" s="403"/>
      <c r="E16" s="579"/>
      <c r="F16" s="579"/>
      <c r="G16" s="504"/>
      <c r="H16" s="579"/>
      <c r="I16" s="579"/>
      <c r="J16" s="403"/>
      <c r="K16" s="403"/>
      <c r="L16" s="403"/>
      <c r="M16" s="403"/>
      <c r="N16" s="403"/>
      <c r="O16" s="403"/>
      <c r="P16" s="403"/>
      <c r="Q16" s="40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customHeight="1" thickBot="1" x14ac:dyDescent="0.25">
      <c r="A17" s="403"/>
      <c r="B17" s="583" t="s">
        <v>177</v>
      </c>
      <c r="C17" s="584"/>
      <c r="D17" s="403"/>
      <c r="E17" s="577">
        <v>1120500000</v>
      </c>
      <c r="F17" s="578"/>
      <c r="G17" s="504"/>
      <c r="H17" s="577">
        <v>1053900000</v>
      </c>
      <c r="I17" s="578"/>
      <c r="J17" s="403"/>
      <c r="K17" s="403"/>
      <c r="L17" s="403"/>
      <c r="M17" s="403"/>
      <c r="N17" s="403"/>
      <c r="O17" s="403"/>
      <c r="P17" s="403"/>
      <c r="Q17" s="403"/>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customHeight="1" thickBot="1" x14ac:dyDescent="0.25">
      <c r="A18" s="403"/>
      <c r="B18" s="585"/>
      <c r="C18" s="585"/>
      <c r="D18" s="403"/>
      <c r="E18" s="579"/>
      <c r="F18" s="579"/>
      <c r="G18" s="504"/>
      <c r="H18" s="579"/>
      <c r="I18" s="579"/>
      <c r="J18" s="403"/>
      <c r="K18" s="403"/>
      <c r="L18" s="403"/>
      <c r="M18" s="403"/>
      <c r="N18" s="403"/>
      <c r="O18" s="403"/>
      <c r="P18" s="403"/>
      <c r="Q18" s="403"/>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03"/>
      <c r="B19" s="583" t="s">
        <v>211</v>
      </c>
      <c r="C19" s="584"/>
      <c r="D19" s="403"/>
      <c r="E19" s="577">
        <v>0</v>
      </c>
      <c r="F19" s="578"/>
      <c r="G19" s="504"/>
      <c r="H19" s="577">
        <v>186200000</v>
      </c>
      <c r="I19" s="578"/>
      <c r="J19" s="403"/>
      <c r="K19" s="621" t="s">
        <v>320</v>
      </c>
      <c r="L19" s="622"/>
      <c r="M19" s="622"/>
      <c r="N19" s="622"/>
      <c r="O19" s="622"/>
      <c r="P19" s="622"/>
      <c r="Q19" s="623"/>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customHeight="1" thickBot="1" x14ac:dyDescent="0.25">
      <c r="A20" s="403"/>
      <c r="B20" s="585"/>
      <c r="C20" s="585"/>
      <c r="D20" s="403"/>
      <c r="E20" s="579"/>
      <c r="F20" s="579"/>
      <c r="G20" s="504"/>
      <c r="H20" s="579"/>
      <c r="I20" s="579"/>
      <c r="J20" s="403"/>
      <c r="K20" s="264"/>
      <c r="L20" s="264"/>
      <c r="M20" s="264"/>
      <c r="N20" s="264"/>
      <c r="O20" s="264"/>
      <c r="P20" s="264"/>
      <c r="Q20" s="26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03"/>
      <c r="B21" s="574" t="s">
        <v>213</v>
      </c>
      <c r="C21" s="576"/>
      <c r="D21" s="403"/>
      <c r="E21" s="577">
        <v>103000000</v>
      </c>
      <c r="F21" s="578"/>
      <c r="G21" s="504"/>
      <c r="H21" s="577">
        <v>513100000</v>
      </c>
      <c r="I21" s="578"/>
      <c r="J21" s="403"/>
      <c r="K21" s="624" t="s">
        <v>215</v>
      </c>
      <c r="L21" s="625"/>
      <c r="M21" s="625"/>
      <c r="N21" s="625"/>
      <c r="O21" s="625"/>
      <c r="P21" s="625"/>
      <c r="Q21" s="626"/>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customHeight="1" thickBot="1" x14ac:dyDescent="0.25">
      <c r="A22" s="403"/>
      <c r="B22" s="585"/>
      <c r="C22" s="585"/>
      <c r="D22" s="403"/>
      <c r="E22" s="579"/>
      <c r="F22" s="579"/>
      <c r="G22" s="504"/>
      <c r="H22" s="579"/>
      <c r="I22" s="579"/>
      <c r="J22" s="403"/>
      <c r="K22" s="264"/>
      <c r="L22" s="264"/>
      <c r="M22" s="264"/>
      <c r="N22" s="264"/>
      <c r="O22" s="264"/>
      <c r="P22" s="264"/>
      <c r="Q22" s="26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customHeight="1" thickBot="1" x14ac:dyDescent="0.25">
      <c r="A23" s="403"/>
      <c r="B23" s="583" t="s">
        <v>179</v>
      </c>
      <c r="C23" s="584"/>
      <c r="D23" s="403"/>
      <c r="E23" s="577">
        <v>-8600000</v>
      </c>
      <c r="F23" s="578"/>
      <c r="G23" s="504"/>
      <c r="H23" s="577">
        <v>-21100000</v>
      </c>
      <c r="I23" s="578"/>
      <c r="J23" s="403"/>
      <c r="K23" s="621" t="s">
        <v>321</v>
      </c>
      <c r="L23" s="622"/>
      <c r="M23" s="622"/>
      <c r="N23" s="622"/>
      <c r="O23" s="622"/>
      <c r="P23" s="622"/>
      <c r="Q23" s="623"/>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03"/>
      <c r="B24" s="408"/>
      <c r="C24" s="408"/>
      <c r="D24" s="403"/>
      <c r="E24" s="403"/>
      <c r="F24" s="403"/>
      <c r="G24" s="403"/>
      <c r="H24" s="403"/>
      <c r="I24" s="403"/>
      <c r="J24" s="403"/>
      <c r="K24" s="403"/>
      <c r="L24" s="403"/>
      <c r="M24" s="403"/>
      <c r="N24" s="403"/>
      <c r="O24" s="403"/>
      <c r="P24" s="403"/>
      <c r="Q24" s="403"/>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03"/>
      <c r="B25" s="408"/>
      <c r="C25" s="408"/>
      <c r="D25" s="403"/>
      <c r="E25" s="403"/>
      <c r="F25" s="403"/>
      <c r="G25" s="403"/>
      <c r="H25" s="403"/>
      <c r="I25" s="403"/>
      <c r="J25" s="403"/>
      <c r="K25" s="403"/>
      <c r="L25" s="403"/>
      <c r="M25" s="403"/>
      <c r="N25" s="403"/>
      <c r="O25" s="403"/>
      <c r="P25" s="403"/>
      <c r="Q25" s="403"/>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03"/>
      <c r="B26" s="596" t="s">
        <v>181</v>
      </c>
      <c r="C26" s="597"/>
      <c r="D26" s="597"/>
      <c r="E26" s="597"/>
      <c r="F26" s="597"/>
      <c r="G26" s="597"/>
      <c r="H26" s="597"/>
      <c r="I26" s="597"/>
      <c r="J26" s="597"/>
      <c r="K26" s="597"/>
      <c r="L26" s="597"/>
      <c r="M26" s="597"/>
      <c r="N26" s="598"/>
      <c r="O26" s="403"/>
      <c r="P26" s="403"/>
      <c r="Q26" s="403"/>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03"/>
      <c r="B27" s="408"/>
      <c r="C27" s="408"/>
      <c r="D27" s="403"/>
      <c r="E27" s="403"/>
      <c r="F27" s="403"/>
      <c r="G27" s="403"/>
      <c r="H27" s="403"/>
      <c r="I27" s="403"/>
      <c r="J27" s="403"/>
      <c r="K27" s="403"/>
      <c r="L27" s="403"/>
      <c r="M27" s="403"/>
      <c r="N27" s="403"/>
      <c r="O27" s="403"/>
      <c r="P27" s="403"/>
      <c r="Q27" s="403"/>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01"/>
      <c r="B28" s="592" t="s">
        <v>188</v>
      </c>
      <c r="C28" s="593"/>
      <c r="D28" s="401"/>
      <c r="E28" s="594">
        <f>E11</f>
        <v>41790</v>
      </c>
      <c r="F28" s="595"/>
      <c r="G28" s="401"/>
      <c r="H28" s="594">
        <f>H11</f>
        <v>42155</v>
      </c>
      <c r="I28" s="595"/>
      <c r="J28" s="403"/>
      <c r="K28" s="403"/>
      <c r="L28" s="403"/>
      <c r="M28" s="403"/>
      <c r="N28" s="403"/>
      <c r="O28" s="403"/>
      <c r="P28" s="403"/>
      <c r="Q28" s="403"/>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01"/>
      <c r="B29" s="401"/>
      <c r="C29" s="401"/>
      <c r="D29" s="401"/>
      <c r="E29" s="401"/>
      <c r="F29" s="401"/>
      <c r="G29" s="401"/>
      <c r="H29" s="401"/>
      <c r="I29" s="401"/>
      <c r="J29" s="403"/>
      <c r="K29" s="403"/>
      <c r="L29" s="403"/>
      <c r="M29" s="403"/>
      <c r="N29" s="403"/>
      <c r="O29" s="403"/>
      <c r="P29" s="403"/>
      <c r="Q29" s="403"/>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customHeight="1" thickBot="1" x14ac:dyDescent="0.25">
      <c r="A30" s="401"/>
      <c r="B30" s="583" t="s">
        <v>275</v>
      </c>
      <c r="C30" s="584"/>
      <c r="D30" s="401"/>
      <c r="E30" s="577">
        <v>98300000</v>
      </c>
      <c r="F30" s="578"/>
      <c r="G30" s="504"/>
      <c r="H30" s="577">
        <v>535900000</v>
      </c>
      <c r="I30" s="578"/>
      <c r="J30" s="403"/>
      <c r="K30" s="403"/>
      <c r="L30" s="403"/>
      <c r="M30" s="403"/>
      <c r="N30" s="403"/>
      <c r="O30" s="403"/>
      <c r="P30" s="403"/>
      <c r="Q30" s="403"/>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customHeight="1" thickBot="1" x14ac:dyDescent="0.25">
      <c r="A31" s="401"/>
      <c r="B31" s="585"/>
      <c r="C31" s="585"/>
      <c r="D31" s="401"/>
      <c r="E31" s="579"/>
      <c r="F31" s="579"/>
      <c r="G31" s="504"/>
      <c r="H31" s="579"/>
      <c r="I31" s="579"/>
      <c r="J31" s="403"/>
      <c r="K31" s="403"/>
      <c r="L31" s="403"/>
      <c r="M31" s="403"/>
      <c r="N31" s="403"/>
      <c r="O31" s="403"/>
      <c r="P31" s="403"/>
      <c r="Q31" s="403"/>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customHeight="1" thickBot="1" x14ac:dyDescent="0.25">
      <c r="A32" s="401"/>
      <c r="B32" s="583" t="s">
        <v>182</v>
      </c>
      <c r="C32" s="584"/>
      <c r="D32" s="401"/>
      <c r="E32" s="577">
        <v>83800000</v>
      </c>
      <c r="F32" s="578"/>
      <c r="G32" s="504"/>
      <c r="H32" s="577">
        <v>78000000</v>
      </c>
      <c r="I32" s="578"/>
      <c r="J32" s="403"/>
      <c r="K32" s="403"/>
      <c r="L32" s="403"/>
      <c r="M32" s="403"/>
      <c r="N32" s="403"/>
      <c r="O32" s="403"/>
      <c r="P32" s="403"/>
      <c r="Q32" s="403"/>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customHeight="1" thickBot="1" x14ac:dyDescent="0.25">
      <c r="A33" s="401"/>
      <c r="B33" s="585"/>
      <c r="C33" s="585"/>
      <c r="D33" s="401"/>
      <c r="E33" s="579"/>
      <c r="F33" s="579"/>
      <c r="G33" s="504"/>
      <c r="H33" s="579"/>
      <c r="I33" s="579"/>
      <c r="J33" s="403"/>
      <c r="K33" s="403"/>
      <c r="L33" s="403"/>
      <c r="M33" s="403"/>
      <c r="N33" s="403"/>
      <c r="O33" s="403"/>
      <c r="P33" s="403"/>
      <c r="Q33" s="403"/>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01"/>
      <c r="B34" s="583" t="s">
        <v>183</v>
      </c>
      <c r="C34" s="584"/>
      <c r="D34" s="401"/>
      <c r="E34" s="577">
        <v>196800000</v>
      </c>
      <c r="F34" s="578"/>
      <c r="G34" s="504"/>
      <c r="H34" s="577">
        <v>163900000</v>
      </c>
      <c r="I34" s="578"/>
      <c r="J34" s="403"/>
      <c r="K34" s="403"/>
      <c r="L34" s="403"/>
      <c r="M34" s="403"/>
      <c r="N34" s="403"/>
      <c r="O34" s="403"/>
      <c r="P34" s="403"/>
      <c r="Q34" s="403"/>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customHeight="1" thickBot="1" x14ac:dyDescent="0.25">
      <c r="A35" s="401"/>
      <c r="B35" s="585"/>
      <c r="C35" s="585"/>
      <c r="D35" s="401"/>
      <c r="E35" s="579"/>
      <c r="F35" s="579"/>
      <c r="G35" s="504"/>
      <c r="H35" s="579"/>
      <c r="I35" s="579"/>
      <c r="J35" s="403"/>
      <c r="K35" s="403"/>
      <c r="L35" s="403"/>
      <c r="M35" s="403"/>
      <c r="N35" s="403"/>
      <c r="O35" s="403"/>
      <c r="P35" s="403"/>
      <c r="Q35" s="403"/>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01"/>
      <c r="B36" s="583" t="s">
        <v>184</v>
      </c>
      <c r="C36" s="584"/>
      <c r="D36" s="401"/>
      <c r="E36" s="577">
        <v>1597500000</v>
      </c>
      <c r="F36" s="578"/>
      <c r="G36" s="504"/>
      <c r="H36" s="577">
        <v>278600000</v>
      </c>
      <c r="I36" s="578"/>
      <c r="J36" s="403"/>
      <c r="K36" s="403"/>
      <c r="L36" s="403"/>
      <c r="M36" s="403"/>
      <c r="N36" s="403"/>
      <c r="O36" s="403"/>
      <c r="P36" s="403"/>
      <c r="Q36" s="403"/>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01"/>
      <c r="B37" s="585"/>
      <c r="C37" s="585"/>
      <c r="D37" s="401"/>
      <c r="E37" s="580"/>
      <c r="F37" s="580"/>
      <c r="G37" s="275"/>
      <c r="H37" s="580"/>
      <c r="I37" s="580"/>
      <c r="J37" s="403"/>
      <c r="K37" s="403"/>
      <c r="L37" s="403"/>
      <c r="M37" s="403"/>
      <c r="N37" s="403"/>
      <c r="O37" s="403"/>
      <c r="P37" s="403"/>
      <c r="Q37" s="403"/>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01"/>
      <c r="B38" s="592" t="s">
        <v>189</v>
      </c>
      <c r="C38" s="593"/>
      <c r="D38" s="401"/>
      <c r="E38" s="581"/>
      <c r="F38" s="581"/>
      <c r="G38" s="419"/>
      <c r="H38" s="581"/>
      <c r="I38" s="581"/>
      <c r="J38" s="403"/>
      <c r="K38" s="403"/>
      <c r="L38" s="403"/>
      <c r="M38" s="403"/>
      <c r="N38" s="403"/>
      <c r="O38" s="403"/>
      <c r="P38" s="403"/>
      <c r="Q38" s="403"/>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01"/>
      <c r="B39" s="585"/>
      <c r="C39" s="585"/>
      <c r="D39" s="401"/>
      <c r="E39" s="582"/>
      <c r="F39" s="582"/>
      <c r="G39" s="275"/>
      <c r="H39" s="582"/>
      <c r="I39" s="582"/>
      <c r="J39" s="403"/>
      <c r="K39" s="403"/>
      <c r="L39" s="403"/>
      <c r="M39" s="403"/>
      <c r="N39" s="403"/>
      <c r="O39" s="403"/>
      <c r="P39" s="403"/>
      <c r="Q39" s="403"/>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01"/>
      <c r="B40" s="574" t="s">
        <v>185</v>
      </c>
      <c r="C40" s="576"/>
      <c r="D40" s="401"/>
      <c r="E40" s="577">
        <v>3381000000</v>
      </c>
      <c r="F40" s="578"/>
      <c r="G40" s="504"/>
      <c r="H40" s="577">
        <v>3215800000</v>
      </c>
      <c r="I40" s="578"/>
      <c r="J40" s="403"/>
      <c r="K40" s="403"/>
      <c r="L40" s="403"/>
      <c r="M40" s="403"/>
      <c r="N40" s="403"/>
      <c r="O40" s="403"/>
      <c r="P40" s="403"/>
      <c r="Q40" s="403"/>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01"/>
      <c r="B41" s="585"/>
      <c r="C41" s="585"/>
      <c r="D41" s="401"/>
      <c r="E41" s="579"/>
      <c r="F41" s="579"/>
      <c r="G41" s="504"/>
      <c r="H41" s="579"/>
      <c r="I41" s="579"/>
      <c r="J41" s="403"/>
      <c r="K41" s="403"/>
      <c r="L41" s="403"/>
      <c r="M41" s="403"/>
      <c r="N41" s="403"/>
      <c r="O41" s="403"/>
      <c r="P41" s="403"/>
      <c r="Q41" s="403"/>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01"/>
      <c r="B42" s="583" t="s">
        <v>186</v>
      </c>
      <c r="C42" s="584"/>
      <c r="D42" s="401"/>
      <c r="E42" s="577">
        <v>872500000</v>
      </c>
      <c r="F42" s="578"/>
      <c r="G42" s="504"/>
      <c r="H42" s="577">
        <v>872400000</v>
      </c>
      <c r="I42" s="578"/>
      <c r="J42" s="403"/>
      <c r="K42" s="403"/>
      <c r="L42" s="403"/>
      <c r="M42" s="403"/>
      <c r="N42" s="403"/>
      <c r="O42" s="403"/>
      <c r="P42" s="403"/>
      <c r="Q42" s="403"/>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01"/>
      <c r="B43" s="585"/>
      <c r="C43" s="585"/>
      <c r="D43" s="401"/>
      <c r="E43" s="579"/>
      <c r="F43" s="579"/>
      <c r="G43" s="504"/>
      <c r="H43" s="579"/>
      <c r="I43" s="579"/>
      <c r="J43" s="403"/>
      <c r="K43" s="403"/>
      <c r="L43" s="403"/>
      <c r="M43" s="403"/>
      <c r="N43" s="403"/>
      <c r="O43" s="403"/>
      <c r="P43" s="403"/>
      <c r="Q43" s="403"/>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01"/>
      <c r="B44" s="583" t="s">
        <v>187</v>
      </c>
      <c r="C44" s="584"/>
      <c r="D44" s="401"/>
      <c r="E44" s="577">
        <v>574600000</v>
      </c>
      <c r="F44" s="578"/>
      <c r="G44" s="504"/>
      <c r="H44" s="577">
        <v>574600000</v>
      </c>
      <c r="I44" s="578"/>
      <c r="J44" s="403"/>
      <c r="K44" s="403"/>
      <c r="L44" s="403"/>
      <c r="M44" s="403"/>
      <c r="N44" s="403"/>
      <c r="O44" s="403"/>
      <c r="P44" s="403"/>
      <c r="Q44" s="403"/>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01"/>
      <c r="B45" s="585"/>
      <c r="C45" s="585"/>
      <c r="D45" s="401"/>
      <c r="E45" s="579"/>
      <c r="F45" s="579"/>
      <c r="G45" s="504"/>
      <c r="H45" s="579"/>
      <c r="I45" s="579"/>
      <c r="J45" s="403"/>
      <c r="K45" s="403"/>
      <c r="L45" s="403"/>
      <c r="M45" s="403"/>
      <c r="N45" s="403"/>
      <c r="O45" s="403"/>
      <c r="P45" s="403"/>
      <c r="Q45" s="403"/>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01"/>
      <c r="B46" s="574" t="s">
        <v>206</v>
      </c>
      <c r="C46" s="576"/>
      <c r="D46" s="401"/>
      <c r="E46" s="577">
        <v>296200000</v>
      </c>
      <c r="F46" s="578"/>
      <c r="G46" s="504"/>
      <c r="H46" s="577">
        <v>275500000</v>
      </c>
      <c r="I46" s="578"/>
      <c r="J46" s="403"/>
      <c r="K46" s="403"/>
      <c r="L46" s="403"/>
      <c r="M46" s="403"/>
      <c r="N46" s="403"/>
      <c r="O46" s="403"/>
      <c r="P46" s="403"/>
      <c r="Q46" s="403"/>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03"/>
      <c r="B47" s="585"/>
      <c r="C47" s="585"/>
      <c r="D47" s="401"/>
      <c r="E47" s="580"/>
      <c r="F47" s="580"/>
      <c r="G47" s="275"/>
      <c r="H47" s="580"/>
      <c r="I47" s="580"/>
      <c r="J47" s="403"/>
      <c r="K47" s="403"/>
      <c r="L47" s="403"/>
      <c r="M47" s="403"/>
      <c r="N47" s="403"/>
      <c r="O47" s="403"/>
      <c r="P47" s="403"/>
      <c r="Q47" s="403"/>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03"/>
      <c r="B48" s="592" t="s">
        <v>190</v>
      </c>
      <c r="C48" s="593"/>
      <c r="D48" s="401"/>
      <c r="E48" s="620"/>
      <c r="F48" s="620"/>
      <c r="G48" s="275"/>
      <c r="H48" s="620"/>
      <c r="I48" s="620"/>
      <c r="J48" s="403"/>
      <c r="K48" s="403"/>
      <c r="L48" s="403"/>
      <c r="M48" s="403"/>
      <c r="N48" s="403"/>
      <c r="O48" s="403"/>
      <c r="P48" s="403"/>
      <c r="Q48" s="403"/>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03"/>
      <c r="B49" s="585"/>
      <c r="C49" s="585"/>
      <c r="D49" s="401"/>
      <c r="E49" s="582"/>
      <c r="F49" s="582"/>
      <c r="G49" s="275"/>
      <c r="H49" s="582"/>
      <c r="I49" s="582"/>
      <c r="J49" s="403"/>
      <c r="K49" s="403"/>
      <c r="L49" s="403"/>
      <c r="M49" s="403"/>
      <c r="N49" s="403"/>
      <c r="O49" s="403"/>
      <c r="P49" s="403"/>
      <c r="Q49" s="403"/>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03"/>
      <c r="B50" s="583" t="s">
        <v>191</v>
      </c>
      <c r="C50" s="584"/>
      <c r="D50" s="401"/>
      <c r="E50" s="577">
        <v>233100000</v>
      </c>
      <c r="F50" s="578"/>
      <c r="G50" s="504"/>
      <c r="H50" s="577">
        <v>198800000</v>
      </c>
      <c r="I50" s="578"/>
      <c r="J50" s="403"/>
      <c r="K50" s="403"/>
      <c r="L50" s="403"/>
      <c r="M50" s="403"/>
      <c r="N50" s="403"/>
      <c r="O50" s="403"/>
      <c r="P50" s="403"/>
      <c r="Q50" s="403"/>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03"/>
      <c r="B51" s="585"/>
      <c r="C51" s="585"/>
      <c r="D51" s="401"/>
      <c r="E51" s="579"/>
      <c r="F51" s="579"/>
      <c r="G51" s="504"/>
      <c r="H51" s="579"/>
      <c r="I51" s="579"/>
      <c r="J51" s="403"/>
      <c r="K51" s="403"/>
      <c r="L51" s="403"/>
      <c r="M51" s="403"/>
      <c r="N51" s="403"/>
      <c r="O51" s="403"/>
      <c r="P51" s="403"/>
      <c r="Q51" s="403"/>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03"/>
      <c r="B52" s="574" t="s">
        <v>192</v>
      </c>
      <c r="C52" s="576"/>
      <c r="D52" s="401"/>
      <c r="E52" s="577">
        <v>1385400000</v>
      </c>
      <c r="F52" s="578"/>
      <c r="G52" s="504"/>
      <c r="H52" s="577">
        <v>997900000</v>
      </c>
      <c r="I52" s="578"/>
      <c r="J52" s="403"/>
      <c r="K52" s="403"/>
      <c r="L52" s="403"/>
      <c r="M52" s="403"/>
      <c r="N52" s="403"/>
      <c r="O52" s="403"/>
      <c r="P52" s="403"/>
      <c r="Q52" s="403"/>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03"/>
      <c r="B53" s="607"/>
      <c r="C53" s="607"/>
      <c r="D53" s="401"/>
      <c r="E53" s="580"/>
      <c r="F53" s="580"/>
      <c r="G53" s="275"/>
      <c r="H53" s="580"/>
      <c r="I53" s="580"/>
      <c r="J53" s="403"/>
      <c r="K53" s="403"/>
      <c r="L53" s="403"/>
      <c r="M53" s="403"/>
      <c r="N53" s="403"/>
      <c r="O53" s="403"/>
      <c r="P53" s="403"/>
      <c r="Q53" s="403"/>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03"/>
      <c r="B54" s="592" t="s">
        <v>193</v>
      </c>
      <c r="C54" s="593"/>
      <c r="D54" s="401"/>
      <c r="E54" s="620"/>
      <c r="F54" s="620"/>
      <c r="G54" s="275"/>
      <c r="H54" s="620"/>
      <c r="I54" s="620"/>
      <c r="J54" s="403"/>
      <c r="K54" s="403"/>
      <c r="L54" s="403"/>
      <c r="M54" s="403"/>
      <c r="N54" s="403"/>
      <c r="O54" s="403"/>
      <c r="P54" s="403"/>
      <c r="Q54" s="403"/>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03"/>
      <c r="B55" s="585"/>
      <c r="C55" s="585"/>
      <c r="D55" s="401"/>
      <c r="E55" s="582"/>
      <c r="F55" s="582"/>
      <c r="G55" s="275"/>
      <c r="H55" s="582"/>
      <c r="I55" s="582"/>
      <c r="J55" s="403"/>
      <c r="K55" s="403"/>
      <c r="L55" s="403"/>
      <c r="M55" s="403"/>
      <c r="N55" s="403"/>
      <c r="O55" s="403"/>
      <c r="P55" s="403"/>
      <c r="Q55" s="403"/>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03"/>
      <c r="B56" s="583" t="s">
        <v>194</v>
      </c>
      <c r="C56" s="584"/>
      <c r="D56" s="401"/>
      <c r="E56" s="577">
        <v>2500000000</v>
      </c>
      <c r="F56" s="578"/>
      <c r="G56" s="504"/>
      <c r="H56" s="577">
        <v>1478000000</v>
      </c>
      <c r="I56" s="578"/>
      <c r="J56" s="403"/>
      <c r="K56" s="403"/>
      <c r="L56" s="403"/>
      <c r="M56" s="403"/>
      <c r="N56" s="403"/>
      <c r="O56" s="403"/>
      <c r="P56" s="403"/>
      <c r="Q56" s="403"/>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03"/>
      <c r="B57" s="585"/>
      <c r="C57" s="585"/>
      <c r="D57" s="401"/>
      <c r="E57" s="579"/>
      <c r="F57" s="579"/>
      <c r="G57" s="504"/>
      <c r="H57" s="579"/>
      <c r="I57" s="579"/>
      <c r="J57" s="403"/>
      <c r="K57" s="403"/>
      <c r="L57" s="403"/>
      <c r="M57" s="403"/>
      <c r="N57" s="403"/>
      <c r="O57" s="403"/>
      <c r="P57" s="403"/>
      <c r="Q57" s="403"/>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03"/>
      <c r="B58" s="574" t="s">
        <v>195</v>
      </c>
      <c r="C58" s="576"/>
      <c r="D58" s="401"/>
      <c r="E58" s="577">
        <v>825300000</v>
      </c>
      <c r="F58" s="578"/>
      <c r="G58" s="504"/>
      <c r="H58" s="577">
        <v>986500000</v>
      </c>
      <c r="I58" s="578"/>
      <c r="J58" s="403"/>
      <c r="K58" s="403"/>
      <c r="L58" s="403"/>
      <c r="M58" s="403"/>
      <c r="N58" s="403"/>
      <c r="O58" s="403"/>
      <c r="P58" s="403"/>
      <c r="Q58" s="403"/>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03"/>
      <c r="B59" s="607"/>
      <c r="C59" s="607"/>
      <c r="D59" s="401"/>
      <c r="E59" s="580"/>
      <c r="F59" s="580"/>
      <c r="G59" s="275"/>
      <c r="H59" s="580"/>
      <c r="I59" s="580"/>
      <c r="J59" s="403"/>
      <c r="K59" s="403"/>
      <c r="L59" s="403"/>
      <c r="M59" s="403"/>
      <c r="N59" s="403"/>
      <c r="O59" s="403"/>
      <c r="P59" s="403"/>
      <c r="Q59" s="403"/>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03"/>
      <c r="B60" s="592" t="s">
        <v>196</v>
      </c>
      <c r="C60" s="593"/>
      <c r="D60" s="401"/>
      <c r="E60" s="620"/>
      <c r="F60" s="620"/>
      <c r="G60" s="275"/>
      <c r="H60" s="620"/>
      <c r="I60" s="620"/>
      <c r="J60" s="403"/>
      <c r="K60" s="403"/>
      <c r="L60" s="403"/>
      <c r="M60" s="403"/>
      <c r="N60" s="403"/>
      <c r="O60" s="403"/>
      <c r="P60" s="403"/>
      <c r="Q60" s="403"/>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03"/>
      <c r="B61" s="619"/>
      <c r="C61" s="619"/>
      <c r="D61" s="401"/>
      <c r="E61" s="582"/>
      <c r="F61" s="582"/>
      <c r="G61" s="275"/>
      <c r="H61" s="620"/>
      <c r="I61" s="620"/>
      <c r="J61" s="403"/>
      <c r="K61" s="403"/>
      <c r="L61" s="403"/>
      <c r="M61" s="403"/>
      <c r="N61" s="403"/>
      <c r="O61" s="403"/>
      <c r="P61" s="403"/>
      <c r="Q61" s="403"/>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03"/>
      <c r="B62" s="583" t="s">
        <v>197</v>
      </c>
      <c r="C62" s="584"/>
      <c r="D62" s="401"/>
      <c r="E62" s="577">
        <v>1302200000</v>
      </c>
      <c r="F62" s="578"/>
      <c r="G62" s="504"/>
      <c r="H62" s="577">
        <v>1405900000</v>
      </c>
      <c r="I62" s="578"/>
      <c r="J62" s="403"/>
      <c r="K62" s="403"/>
      <c r="L62" s="403"/>
      <c r="M62" s="403"/>
      <c r="N62" s="403"/>
      <c r="O62" s="403"/>
      <c r="P62" s="403"/>
      <c r="Q62" s="403"/>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03"/>
      <c r="B63" s="585"/>
      <c r="C63" s="585"/>
      <c r="D63" s="401"/>
      <c r="E63" s="579"/>
      <c r="F63" s="579"/>
      <c r="G63" s="504"/>
      <c r="H63" s="579"/>
      <c r="I63" s="579"/>
      <c r="J63" s="403"/>
      <c r="K63" s="403"/>
      <c r="L63" s="403"/>
      <c r="M63" s="403"/>
      <c r="N63" s="403"/>
      <c r="O63" s="403"/>
      <c r="P63" s="403"/>
      <c r="Q63" s="403"/>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03"/>
      <c r="B64" s="583" t="s">
        <v>198</v>
      </c>
      <c r="C64" s="584"/>
      <c r="D64" s="401"/>
      <c r="E64" s="577">
        <v>995800000</v>
      </c>
      <c r="F64" s="578"/>
      <c r="G64" s="504"/>
      <c r="H64" s="577">
        <v>1026000000</v>
      </c>
      <c r="I64" s="578"/>
      <c r="J64" s="403"/>
      <c r="K64" s="403"/>
      <c r="L64" s="403"/>
      <c r="M64" s="403"/>
      <c r="N64" s="403"/>
      <c r="O64" s="403"/>
      <c r="P64" s="403"/>
      <c r="Q64" s="403"/>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03"/>
      <c r="B65" s="585"/>
      <c r="C65" s="585"/>
      <c r="D65" s="401"/>
      <c r="E65" s="579"/>
      <c r="F65" s="579"/>
      <c r="G65" s="504"/>
      <c r="H65" s="579"/>
      <c r="I65" s="579"/>
      <c r="J65" s="403"/>
      <c r="K65" s="403"/>
      <c r="L65" s="403"/>
      <c r="M65" s="403"/>
      <c r="N65" s="403"/>
      <c r="O65" s="403"/>
      <c r="P65" s="403"/>
      <c r="Q65" s="403"/>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03"/>
      <c r="B66" s="583" t="s">
        <v>199</v>
      </c>
      <c r="C66" s="584"/>
      <c r="D66" s="401"/>
      <c r="E66" s="577">
        <v>-7800000</v>
      </c>
      <c r="F66" s="578"/>
      <c r="G66" s="504"/>
      <c r="H66" s="577">
        <v>-7800000</v>
      </c>
      <c r="I66" s="578"/>
      <c r="J66" s="403"/>
      <c r="K66" s="403"/>
      <c r="L66" s="673" t="s">
        <v>352</v>
      </c>
      <c r="M66" s="674"/>
      <c r="N66" s="674"/>
      <c r="O66" s="674"/>
      <c r="P66" s="674"/>
      <c r="Q66" s="675"/>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03"/>
      <c r="B67" s="585"/>
      <c r="C67" s="585"/>
      <c r="D67" s="401"/>
      <c r="E67" s="579"/>
      <c r="F67" s="579"/>
      <c r="G67" s="504"/>
      <c r="H67" s="579"/>
      <c r="I67" s="579"/>
      <c r="J67" s="403"/>
      <c r="K67" s="403"/>
      <c r="L67" s="403"/>
      <c r="M67" s="403"/>
      <c r="N67" s="403"/>
      <c r="O67" s="403"/>
      <c r="P67" s="403"/>
      <c r="Q67" s="403"/>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03"/>
      <c r="B68" s="574" t="s">
        <v>200</v>
      </c>
      <c r="C68" s="576"/>
      <c r="D68" s="401"/>
      <c r="E68" s="577">
        <v>-133300000</v>
      </c>
      <c r="F68" s="578"/>
      <c r="G68" s="504"/>
      <c r="H68" s="577">
        <v>-90600000</v>
      </c>
      <c r="I68" s="578"/>
      <c r="J68" s="403"/>
      <c r="K68" s="403"/>
      <c r="L68" s="403"/>
      <c r="M68" s="403"/>
      <c r="N68" s="403"/>
      <c r="O68" s="403"/>
      <c r="P68" s="403"/>
      <c r="Q68" s="403"/>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03"/>
      <c r="B69" s="403"/>
      <c r="C69" s="403"/>
      <c r="D69" s="403"/>
      <c r="E69" s="403"/>
      <c r="F69" s="403"/>
      <c r="G69" s="403"/>
      <c r="H69" s="403"/>
      <c r="I69" s="403"/>
      <c r="J69" s="403"/>
      <c r="K69" s="403"/>
      <c r="L69" s="403"/>
      <c r="M69" s="403"/>
      <c r="N69" s="403"/>
      <c r="O69" s="403"/>
      <c r="P69" s="403"/>
      <c r="Q69" s="403"/>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70"/>
      <c r="B70" s="270"/>
      <c r="C70" s="270"/>
      <c r="D70" s="270"/>
      <c r="E70" s="270"/>
      <c r="F70" s="270"/>
      <c r="G70" s="270"/>
      <c r="H70" s="270"/>
      <c r="I70" s="270"/>
      <c r="J70" s="270"/>
      <c r="K70" s="270"/>
      <c r="L70" s="270"/>
      <c r="M70" s="270"/>
      <c r="N70" s="270"/>
      <c r="O70" s="270"/>
      <c r="P70" s="270"/>
      <c r="Q70" s="270"/>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9.25" customHeight="1" thickBot="1" x14ac:dyDescent="0.25">
      <c r="A71" s="12"/>
      <c r="B71" s="586" t="s">
        <v>234</v>
      </c>
      <c r="C71" s="587"/>
      <c r="D71" s="587"/>
      <c r="E71" s="587"/>
      <c r="F71" s="587"/>
      <c r="G71" s="587"/>
      <c r="H71" s="587"/>
      <c r="I71" s="587"/>
      <c r="J71" s="587"/>
      <c r="K71" s="587"/>
      <c r="L71" s="587"/>
      <c r="M71" s="587"/>
      <c r="N71" s="588"/>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65">
        <v>1</v>
      </c>
      <c r="B73" s="589" t="s">
        <v>303</v>
      </c>
      <c r="C73" s="590"/>
      <c r="D73" s="590"/>
      <c r="E73" s="590"/>
      <c r="F73" s="590"/>
      <c r="G73" s="590"/>
      <c r="H73" s="590"/>
      <c r="I73" s="590"/>
      <c r="J73" s="590"/>
      <c r="K73" s="590"/>
      <c r="L73" s="590"/>
      <c r="M73" s="590"/>
      <c r="N73" s="591"/>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70"/>
      <c r="B74" s="270"/>
      <c r="C74" s="270"/>
      <c r="D74" s="270"/>
      <c r="E74" s="270"/>
      <c r="F74" s="270"/>
      <c r="G74" s="270"/>
      <c r="H74" s="270"/>
      <c r="I74" s="270"/>
      <c r="J74" s="270"/>
      <c r="K74" s="270"/>
      <c r="L74" s="270"/>
      <c r="M74" s="270"/>
      <c r="N74" s="270"/>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70"/>
      <c r="B75" s="628" t="s">
        <v>377</v>
      </c>
      <c r="C75" s="629"/>
      <c r="D75" s="629"/>
      <c r="E75" s="629"/>
      <c r="F75" s="630"/>
      <c r="G75" s="403"/>
      <c r="H75" s="403"/>
      <c r="I75" s="403"/>
      <c r="J75" s="403"/>
      <c r="K75" s="403"/>
      <c r="L75" s="403"/>
      <c r="M75" s="403"/>
      <c r="N75" s="403"/>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70"/>
      <c r="B76" s="403"/>
      <c r="C76" s="403"/>
      <c r="D76" s="403"/>
      <c r="E76" s="403"/>
      <c r="F76" s="403"/>
      <c r="G76" s="403"/>
      <c r="H76" s="403"/>
      <c r="I76" s="403"/>
      <c r="J76" s="403"/>
      <c r="K76" s="403"/>
      <c r="L76" s="403"/>
      <c r="M76" s="403"/>
      <c r="N76" s="403"/>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70"/>
      <c r="B77" s="583" t="s">
        <v>201</v>
      </c>
      <c r="C77" s="584"/>
      <c r="D77" s="403"/>
      <c r="E77" s="611">
        <f>'Financial Statements'!F44</f>
        <v>2333500000</v>
      </c>
      <c r="F77" s="612"/>
      <c r="G77" s="403"/>
      <c r="H77" s="613" t="s">
        <v>306</v>
      </c>
      <c r="I77" s="614"/>
      <c r="J77" s="614"/>
      <c r="K77" s="614"/>
      <c r="L77" s="614"/>
      <c r="M77" s="614"/>
      <c r="N77" s="615"/>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70"/>
      <c r="B78" s="585"/>
      <c r="C78" s="585"/>
      <c r="D78" s="403"/>
      <c r="E78" s="618"/>
      <c r="F78" s="618"/>
      <c r="G78" s="403"/>
      <c r="H78" s="399"/>
      <c r="I78" s="399"/>
      <c r="J78" s="399"/>
      <c r="K78" s="399"/>
      <c r="L78" s="399"/>
      <c r="M78" s="399"/>
      <c r="N78" s="399"/>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70"/>
      <c r="B79" s="583" t="s">
        <v>202</v>
      </c>
      <c r="C79" s="584"/>
      <c r="D79" s="403"/>
      <c r="E79" s="611">
        <f>'Financial Statements'!F15</f>
        <v>716600000</v>
      </c>
      <c r="F79" s="612"/>
      <c r="G79" s="403"/>
      <c r="H79" s="613" t="s">
        <v>306</v>
      </c>
      <c r="I79" s="614"/>
      <c r="J79" s="614"/>
      <c r="K79" s="614"/>
      <c r="L79" s="614"/>
      <c r="M79" s="614"/>
      <c r="N79" s="615"/>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70"/>
      <c r="B80" s="585"/>
      <c r="C80" s="585"/>
      <c r="D80" s="403"/>
      <c r="E80" s="608"/>
      <c r="F80" s="608"/>
      <c r="G80" s="403"/>
      <c r="H80" s="399"/>
      <c r="I80" s="399"/>
      <c r="J80" s="399"/>
      <c r="K80" s="399"/>
      <c r="L80" s="399"/>
      <c r="M80" s="399"/>
      <c r="N80" s="399"/>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70"/>
      <c r="B81" s="583" t="s">
        <v>205</v>
      </c>
      <c r="C81" s="584"/>
      <c r="D81" s="403"/>
      <c r="E81" s="616">
        <f>'Financial Statements'!F15/E83</f>
        <v>5.5879600748596383</v>
      </c>
      <c r="F81" s="617"/>
      <c r="G81" s="403"/>
      <c r="H81" s="558" t="s">
        <v>307</v>
      </c>
      <c r="I81" s="559"/>
      <c r="J81" s="559"/>
      <c r="K81" s="559"/>
      <c r="L81" s="559"/>
      <c r="M81" s="559"/>
      <c r="N81" s="560"/>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70"/>
      <c r="B82" s="585"/>
      <c r="C82" s="585"/>
      <c r="D82" s="403"/>
      <c r="E82" s="608"/>
      <c r="F82" s="608"/>
      <c r="G82" s="403"/>
      <c r="H82" s="399"/>
      <c r="I82" s="399"/>
      <c r="J82" s="399"/>
      <c r="K82" s="399"/>
      <c r="L82" s="399"/>
      <c r="M82" s="399"/>
      <c r="N82" s="399"/>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70"/>
      <c r="B83" s="574" t="s">
        <v>203</v>
      </c>
      <c r="C83" s="576"/>
      <c r="D83" s="403"/>
      <c r="E83" s="609">
        <v>128240000</v>
      </c>
      <c r="F83" s="610"/>
      <c r="G83" s="403"/>
      <c r="H83" s="558" t="s">
        <v>304</v>
      </c>
      <c r="I83" s="559"/>
      <c r="J83" s="559"/>
      <c r="K83" s="559"/>
      <c r="L83" s="559"/>
      <c r="M83" s="559"/>
      <c r="N83" s="560"/>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70"/>
      <c r="B84" s="585"/>
      <c r="C84" s="585"/>
      <c r="D84" s="403"/>
      <c r="E84" s="608"/>
      <c r="F84" s="608"/>
      <c r="G84" s="403"/>
      <c r="H84" s="399"/>
      <c r="I84" s="399"/>
      <c r="J84" s="399"/>
      <c r="K84" s="399"/>
      <c r="L84" s="399"/>
      <c r="M84" s="399"/>
      <c r="N84" s="399"/>
      <c r="O84" s="12"/>
      <c r="P84" s="12"/>
      <c r="Q84" s="420"/>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70"/>
      <c r="B85" s="583" t="s">
        <v>204</v>
      </c>
      <c r="C85" s="584"/>
      <c r="D85" s="403"/>
      <c r="E85" s="631">
        <v>66.77</v>
      </c>
      <c r="F85" s="632"/>
      <c r="G85" s="403"/>
      <c r="H85" s="558" t="s">
        <v>305</v>
      </c>
      <c r="I85" s="559"/>
      <c r="J85" s="559"/>
      <c r="K85" s="559"/>
      <c r="L85" s="559"/>
      <c r="M85" s="559"/>
      <c r="N85" s="560"/>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70"/>
      <c r="B86" s="633"/>
      <c r="C86" s="633"/>
      <c r="D86" s="403"/>
      <c r="E86" s="627"/>
      <c r="F86" s="627"/>
      <c r="G86" s="403"/>
      <c r="H86" s="399"/>
      <c r="I86" s="399"/>
      <c r="J86" s="399"/>
      <c r="K86" s="399"/>
      <c r="L86" s="399"/>
      <c r="M86" s="399"/>
      <c r="N86" s="399"/>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70"/>
      <c r="B87" s="574" t="s">
        <v>233</v>
      </c>
      <c r="C87" s="576"/>
      <c r="D87" s="403"/>
      <c r="E87" s="611">
        <f>H42+H44</f>
        <v>1447000000</v>
      </c>
      <c r="F87" s="612"/>
      <c r="G87" s="403"/>
      <c r="H87" s="558" t="s">
        <v>306</v>
      </c>
      <c r="I87" s="559"/>
      <c r="J87" s="559"/>
      <c r="K87" s="559"/>
      <c r="L87" s="559"/>
      <c r="M87" s="559"/>
      <c r="N87" s="560"/>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70"/>
      <c r="B88" s="270"/>
      <c r="C88" s="270"/>
      <c r="D88" s="270"/>
      <c r="E88" s="270"/>
      <c r="F88" s="270"/>
      <c r="G88" s="270"/>
      <c r="H88" s="270"/>
      <c r="I88" s="270"/>
      <c r="J88" s="270"/>
      <c r="K88" s="270"/>
      <c r="L88" s="270"/>
      <c r="M88" s="270"/>
      <c r="N88" s="270"/>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70"/>
      <c r="B89" s="270"/>
      <c r="C89" s="270"/>
      <c r="D89" s="270"/>
      <c r="E89" s="270"/>
      <c r="F89" s="270"/>
      <c r="G89" s="270"/>
      <c r="H89" s="270"/>
      <c r="I89" s="270"/>
      <c r="J89" s="270"/>
      <c r="K89" s="270"/>
      <c r="L89" s="270"/>
      <c r="M89" s="270"/>
      <c r="N89" s="27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70"/>
      <c r="B90" s="270"/>
      <c r="C90" s="270"/>
      <c r="D90" s="270"/>
      <c r="E90" s="270"/>
      <c r="F90" s="270"/>
      <c r="G90" s="270"/>
      <c r="H90" s="270"/>
      <c r="I90" s="270"/>
      <c r="J90" s="270"/>
      <c r="K90" s="270"/>
      <c r="L90" s="270"/>
      <c r="M90" s="270"/>
      <c r="N90" s="27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70"/>
      <c r="B91" s="628" t="s">
        <v>378</v>
      </c>
      <c r="C91" s="629"/>
      <c r="D91" s="629"/>
      <c r="E91" s="629"/>
      <c r="F91" s="630"/>
      <c r="G91" s="403"/>
      <c r="H91" s="403"/>
      <c r="I91" s="403"/>
      <c r="J91" s="403"/>
      <c r="K91" s="403"/>
      <c r="L91" s="403"/>
      <c r="M91" s="403"/>
      <c r="N91" s="40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70"/>
      <c r="B92" s="403"/>
      <c r="C92" s="403"/>
      <c r="D92" s="403"/>
      <c r="E92" s="403"/>
      <c r="F92" s="403"/>
      <c r="G92" s="403"/>
      <c r="H92" s="403"/>
      <c r="I92" s="403"/>
      <c r="J92" s="403"/>
      <c r="K92" s="403"/>
      <c r="L92" s="403"/>
      <c r="M92" s="403"/>
      <c r="N92" s="40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70"/>
      <c r="B93" s="583" t="s">
        <v>201</v>
      </c>
      <c r="C93" s="584"/>
      <c r="D93" s="403"/>
      <c r="E93" s="609">
        <v>556449000</v>
      </c>
      <c r="F93" s="610"/>
      <c r="G93" s="403"/>
      <c r="H93" s="638"/>
      <c r="I93" s="638"/>
      <c r="J93" s="638"/>
      <c r="K93" s="638"/>
      <c r="L93" s="638"/>
      <c r="M93" s="638"/>
      <c r="N93" s="638"/>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70"/>
      <c r="B94" s="585"/>
      <c r="C94" s="585"/>
      <c r="D94" s="403"/>
      <c r="E94" s="618"/>
      <c r="F94" s="618"/>
      <c r="G94" s="403"/>
      <c r="H94" s="410"/>
      <c r="I94" s="410"/>
      <c r="J94" s="410"/>
      <c r="K94" s="410"/>
      <c r="L94" s="410"/>
      <c r="M94" s="410"/>
      <c r="N94" s="410"/>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70"/>
      <c r="B95" s="583" t="s">
        <v>202</v>
      </c>
      <c r="C95" s="584"/>
      <c r="D95" s="403"/>
      <c r="E95" s="609">
        <v>95926000</v>
      </c>
      <c r="F95" s="610"/>
      <c r="G95" s="403"/>
      <c r="H95" s="638"/>
      <c r="I95" s="638"/>
      <c r="J95" s="638"/>
      <c r="K95" s="638"/>
      <c r="L95" s="638"/>
      <c r="M95" s="638"/>
      <c r="N95" s="638"/>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70"/>
      <c r="B96" s="585"/>
      <c r="C96" s="585"/>
      <c r="D96" s="403"/>
      <c r="E96" s="618"/>
      <c r="F96" s="618"/>
      <c r="G96" s="403"/>
      <c r="H96" s="410"/>
      <c r="I96" s="410"/>
      <c r="J96" s="410"/>
      <c r="K96" s="410"/>
      <c r="L96" s="410"/>
      <c r="M96" s="410"/>
      <c r="N96" s="410"/>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70"/>
      <c r="B97" s="583" t="s">
        <v>205</v>
      </c>
      <c r="C97" s="584"/>
      <c r="D97" s="403"/>
      <c r="E97" s="634">
        <v>0.73</v>
      </c>
      <c r="F97" s="635"/>
      <c r="G97" s="403"/>
      <c r="H97" s="636"/>
      <c r="I97" s="636"/>
      <c r="J97" s="636"/>
      <c r="K97" s="636"/>
      <c r="L97" s="636"/>
      <c r="M97" s="636"/>
      <c r="N97" s="636"/>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70"/>
      <c r="B98" s="585"/>
      <c r="C98" s="585"/>
      <c r="D98" s="403"/>
      <c r="E98" s="618"/>
      <c r="F98" s="618"/>
      <c r="G98" s="403"/>
      <c r="H98" s="410"/>
      <c r="I98" s="410"/>
      <c r="J98" s="410"/>
      <c r="K98" s="410"/>
      <c r="L98" s="410"/>
      <c r="M98" s="410"/>
      <c r="N98" s="410"/>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70"/>
      <c r="B99" s="574" t="s">
        <v>203</v>
      </c>
      <c r="C99" s="576"/>
      <c r="D99" s="403"/>
      <c r="E99" s="609">
        <v>125139000</v>
      </c>
      <c r="F99" s="610"/>
      <c r="G99" s="403"/>
      <c r="H99" s="636"/>
      <c r="I99" s="636"/>
      <c r="J99" s="636"/>
      <c r="K99" s="636"/>
      <c r="L99" s="636"/>
      <c r="M99" s="636"/>
      <c r="N99" s="636"/>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70"/>
      <c r="B100" s="585"/>
      <c r="C100" s="585"/>
      <c r="D100" s="403"/>
      <c r="E100" s="618"/>
      <c r="F100" s="618"/>
      <c r="G100" s="403"/>
      <c r="H100" s="410"/>
      <c r="I100" s="410"/>
      <c r="J100" s="410"/>
      <c r="K100" s="410"/>
      <c r="L100" s="410"/>
      <c r="M100" s="410"/>
      <c r="N100" s="410"/>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70"/>
      <c r="B101" s="583" t="s">
        <v>204</v>
      </c>
      <c r="C101" s="584"/>
      <c r="D101" s="403"/>
      <c r="E101" s="634">
        <v>16.25</v>
      </c>
      <c r="F101" s="635"/>
      <c r="G101" s="403"/>
      <c r="H101" s="636"/>
      <c r="I101" s="636"/>
      <c r="J101" s="636"/>
      <c r="K101" s="636"/>
      <c r="L101" s="636"/>
      <c r="M101" s="636"/>
      <c r="N101" s="636"/>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70"/>
      <c r="B102" s="633"/>
      <c r="C102" s="633"/>
      <c r="D102" s="403"/>
      <c r="E102" s="637"/>
      <c r="F102" s="637"/>
      <c r="G102" s="403"/>
      <c r="H102" s="410"/>
      <c r="I102" s="410"/>
      <c r="J102" s="410"/>
      <c r="K102" s="410"/>
      <c r="L102" s="410"/>
      <c r="M102" s="410"/>
      <c r="N102" s="410"/>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70"/>
      <c r="B103" s="574" t="s">
        <v>233</v>
      </c>
      <c r="C103" s="576"/>
      <c r="D103" s="403"/>
      <c r="E103" s="577">
        <v>926972000</v>
      </c>
      <c r="F103" s="578"/>
      <c r="G103" s="403"/>
      <c r="H103" s="636"/>
      <c r="I103" s="636"/>
      <c r="J103" s="636"/>
      <c r="K103" s="636"/>
      <c r="L103" s="636"/>
      <c r="M103" s="636"/>
      <c r="N103" s="636"/>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70"/>
      <c r="B104" s="270"/>
      <c r="C104" s="270"/>
      <c r="D104" s="270"/>
      <c r="E104" s="270"/>
      <c r="F104" s="270"/>
      <c r="G104" s="270"/>
      <c r="H104" s="270"/>
      <c r="I104" s="270"/>
      <c r="J104" s="270"/>
      <c r="K104" s="270"/>
      <c r="L104" s="270"/>
      <c r="M104" s="270"/>
      <c r="N104" s="270"/>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70"/>
      <c r="B105" s="270"/>
      <c r="C105" s="270"/>
      <c r="D105" s="270"/>
      <c r="E105" s="270"/>
      <c r="F105" s="270"/>
      <c r="G105" s="270"/>
      <c r="H105" s="270"/>
      <c r="I105" s="270"/>
      <c r="J105" s="270"/>
      <c r="K105" s="270"/>
      <c r="L105" s="270"/>
      <c r="M105" s="270"/>
      <c r="N105" s="270"/>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70"/>
      <c r="B106" s="270"/>
      <c r="C106" s="270"/>
      <c r="D106" s="270"/>
      <c r="E106" s="270"/>
      <c r="F106" s="270"/>
      <c r="G106" s="270"/>
      <c r="H106" s="270"/>
      <c r="I106" s="270"/>
      <c r="J106" s="270"/>
      <c r="K106" s="270"/>
      <c r="L106" s="270"/>
      <c r="M106" s="270"/>
      <c r="N106" s="270"/>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586" t="s">
        <v>207</v>
      </c>
      <c r="C107" s="587"/>
      <c r="D107" s="587"/>
      <c r="E107" s="587"/>
      <c r="F107" s="587"/>
      <c r="G107" s="587"/>
      <c r="H107" s="587"/>
      <c r="I107" s="587"/>
      <c r="J107" s="587"/>
      <c r="K107" s="587"/>
      <c r="L107" s="587"/>
      <c r="M107" s="587"/>
      <c r="N107" s="588"/>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65">
        <v>1</v>
      </c>
      <c r="B109" s="589" t="s">
        <v>308</v>
      </c>
      <c r="C109" s="590"/>
      <c r="D109" s="590"/>
      <c r="E109" s="590"/>
      <c r="F109" s="590"/>
      <c r="G109" s="590"/>
      <c r="H109" s="590"/>
      <c r="I109" s="590"/>
      <c r="J109" s="590"/>
      <c r="K109" s="590"/>
      <c r="L109" s="590"/>
      <c r="M109" s="590"/>
      <c r="N109" s="591"/>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70"/>
      <c r="B110" s="403"/>
      <c r="C110" s="403"/>
      <c r="D110" s="403"/>
      <c r="E110" s="403"/>
      <c r="F110" s="403"/>
      <c r="G110" s="403"/>
      <c r="H110" s="403"/>
      <c r="I110" s="403"/>
      <c r="J110" s="403"/>
      <c r="K110" s="403"/>
      <c r="L110" s="403"/>
      <c r="M110" s="403"/>
      <c r="N110" s="403"/>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49" customFormat="1" ht="35.25" customHeight="1" thickBot="1" x14ac:dyDescent="0.25">
      <c r="A111" s="265">
        <v>2</v>
      </c>
      <c r="B111" s="644" t="s">
        <v>309</v>
      </c>
      <c r="C111" s="645"/>
      <c r="D111" s="645"/>
      <c r="E111" s="645"/>
      <c r="F111" s="645"/>
      <c r="G111" s="645"/>
      <c r="H111" s="645"/>
      <c r="I111" s="645"/>
      <c r="J111" s="645"/>
      <c r="K111" s="645"/>
      <c r="L111" s="645"/>
      <c r="M111" s="645"/>
      <c r="N111" s="646"/>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row>
    <row r="112" spans="1:45" ht="16" thickBot="1" x14ac:dyDescent="0.25">
      <c r="A112" s="270"/>
      <c r="B112" s="403"/>
      <c r="C112" s="403"/>
      <c r="D112" s="403"/>
      <c r="E112" s="403"/>
      <c r="F112" s="403"/>
      <c r="G112" s="403"/>
      <c r="H112" s="403"/>
      <c r="I112" s="403"/>
      <c r="J112" s="403"/>
      <c r="K112" s="403"/>
      <c r="L112" s="403"/>
      <c r="M112" s="403"/>
      <c r="N112" s="403"/>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70"/>
      <c r="B113" s="403"/>
      <c r="C113" s="403"/>
      <c r="D113" s="266" t="s">
        <v>240</v>
      </c>
      <c r="E113" s="401"/>
      <c r="F113" s="266" t="s">
        <v>241</v>
      </c>
      <c r="G113" s="401"/>
      <c r="H113" s="266" t="s">
        <v>242</v>
      </c>
      <c r="I113" s="403"/>
      <c r="J113" s="403"/>
      <c r="K113" s="403"/>
      <c r="L113" s="403"/>
      <c r="M113" s="403"/>
      <c r="N113" s="403"/>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70"/>
      <c r="B114" s="403"/>
      <c r="C114" s="267"/>
      <c r="D114" s="267"/>
      <c r="E114" s="267"/>
      <c r="F114" s="267"/>
      <c r="G114" s="267"/>
      <c r="H114" s="403"/>
      <c r="I114" s="403"/>
      <c r="J114" s="403"/>
      <c r="K114" s="403"/>
      <c r="L114" s="403"/>
      <c r="M114" s="403"/>
      <c r="N114" s="403"/>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70"/>
      <c r="B115" s="268" t="s">
        <v>210</v>
      </c>
      <c r="C115" s="267"/>
      <c r="D115" s="506">
        <v>150000000</v>
      </c>
      <c r="E115" s="505"/>
      <c r="F115" s="506">
        <v>175000000</v>
      </c>
      <c r="G115" s="505"/>
      <c r="H115" s="507">
        <v>225000000</v>
      </c>
      <c r="I115" s="403"/>
      <c r="J115" s="403"/>
      <c r="K115" s="403"/>
      <c r="L115" s="403"/>
      <c r="M115" s="403"/>
      <c r="N115" s="403"/>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70"/>
      <c r="B116" s="403"/>
      <c r="C116" s="403"/>
      <c r="D116" s="403"/>
      <c r="E116" s="403"/>
      <c r="F116" s="403"/>
      <c r="G116" s="403"/>
      <c r="H116" s="403"/>
      <c r="I116" s="403"/>
      <c r="J116" s="403"/>
      <c r="K116" s="403"/>
      <c r="L116" s="403"/>
      <c r="M116" s="403"/>
      <c r="N116" s="403"/>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70"/>
      <c r="B117" s="405" t="s">
        <v>247</v>
      </c>
      <c r="C117" s="406"/>
      <c r="D117" s="406"/>
      <c r="E117" s="406"/>
      <c r="F117" s="642"/>
      <c r="G117" s="642"/>
      <c r="H117" s="642"/>
      <c r="I117" s="642"/>
      <c r="J117" s="642"/>
      <c r="K117" s="642"/>
      <c r="L117" s="642"/>
      <c r="M117" s="642"/>
      <c r="N117" s="643"/>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70"/>
      <c r="B118" s="403"/>
      <c r="C118" s="403"/>
      <c r="D118" s="403"/>
      <c r="E118" s="403"/>
      <c r="F118" s="403"/>
      <c r="G118" s="403"/>
      <c r="H118" s="403"/>
      <c r="I118" s="403"/>
      <c r="J118" s="403"/>
      <c r="K118" s="403"/>
      <c r="L118" s="403"/>
      <c r="M118" s="403"/>
      <c r="N118" s="403"/>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70"/>
      <c r="B119" s="583" t="s">
        <v>243</v>
      </c>
      <c r="C119" s="647"/>
      <c r="D119" s="584"/>
      <c r="E119" s="399"/>
      <c r="F119" s="577">
        <v>496000925</v>
      </c>
      <c r="G119" s="578"/>
      <c r="H119" s="399"/>
      <c r="I119" s="558" t="s">
        <v>310</v>
      </c>
      <c r="J119" s="559"/>
      <c r="K119" s="559"/>
      <c r="L119" s="559"/>
      <c r="M119" s="559"/>
      <c r="N119" s="560"/>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70"/>
      <c r="B120" s="639"/>
      <c r="C120" s="639"/>
      <c r="D120" s="414"/>
      <c r="E120" s="401"/>
      <c r="F120" s="650"/>
      <c r="G120" s="650"/>
      <c r="H120" s="403"/>
      <c r="I120" s="648"/>
      <c r="J120" s="648"/>
      <c r="K120" s="648"/>
      <c r="L120" s="648"/>
      <c r="M120" s="648"/>
      <c r="N120" s="648"/>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70"/>
      <c r="B121" s="596" t="s">
        <v>244</v>
      </c>
      <c r="C121" s="597"/>
      <c r="D121" s="598"/>
      <c r="E121" s="401"/>
      <c r="F121" s="651">
        <v>4.4999999999999998E-2</v>
      </c>
      <c r="G121" s="652"/>
      <c r="H121" s="403"/>
      <c r="I121" s="649" t="s">
        <v>311</v>
      </c>
      <c r="J121" s="642"/>
      <c r="K121" s="642"/>
      <c r="L121" s="642"/>
      <c r="M121" s="642"/>
      <c r="N121" s="643"/>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70"/>
      <c r="B122" s="648"/>
      <c r="C122" s="648"/>
      <c r="D122" s="648"/>
      <c r="E122" s="401"/>
      <c r="F122" s="667"/>
      <c r="G122" s="667"/>
      <c r="H122" s="403"/>
      <c r="I122" s="648"/>
      <c r="J122" s="648"/>
      <c r="K122" s="648"/>
      <c r="L122" s="648"/>
      <c r="M122" s="648"/>
      <c r="N122" s="648"/>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70"/>
      <c r="B123" s="596" t="s">
        <v>245</v>
      </c>
      <c r="C123" s="597"/>
      <c r="D123" s="598"/>
      <c r="E123" s="401"/>
      <c r="F123" s="651">
        <v>0.27</v>
      </c>
      <c r="G123" s="652"/>
      <c r="H123" s="403"/>
      <c r="I123" s="649" t="s">
        <v>311</v>
      </c>
      <c r="J123" s="642"/>
      <c r="K123" s="642"/>
      <c r="L123" s="642"/>
      <c r="M123" s="642"/>
      <c r="N123" s="643"/>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70"/>
      <c r="B124" s="648"/>
      <c r="C124" s="648"/>
      <c r="D124" s="648"/>
      <c r="E124" s="401"/>
      <c r="F124" s="650"/>
      <c r="G124" s="650"/>
      <c r="H124" s="403"/>
      <c r="I124" s="648"/>
      <c r="J124" s="648"/>
      <c r="K124" s="648"/>
      <c r="L124" s="648"/>
      <c r="M124" s="648"/>
      <c r="N124" s="648"/>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70"/>
      <c r="B125" s="596" t="s">
        <v>246</v>
      </c>
      <c r="C125" s="597"/>
      <c r="D125" s="598"/>
      <c r="E125" s="401"/>
      <c r="F125" s="640">
        <f>E83</f>
        <v>128240000</v>
      </c>
      <c r="G125" s="641"/>
      <c r="H125" s="403"/>
      <c r="I125" s="649" t="s">
        <v>312</v>
      </c>
      <c r="J125" s="642"/>
      <c r="K125" s="642"/>
      <c r="L125" s="642"/>
      <c r="M125" s="642"/>
      <c r="N125" s="643"/>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70"/>
      <c r="B126" s="648"/>
      <c r="C126" s="648"/>
      <c r="D126" s="648"/>
      <c r="E126" s="401"/>
      <c r="F126" s="666"/>
      <c r="G126" s="666"/>
      <c r="H126" s="403"/>
      <c r="I126" s="648"/>
      <c r="J126" s="648"/>
      <c r="K126" s="648"/>
      <c r="L126" s="648"/>
      <c r="M126" s="648"/>
      <c r="N126" s="648"/>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70"/>
      <c r="B127" s="596" t="s">
        <v>256</v>
      </c>
      <c r="C127" s="597"/>
      <c r="D127" s="598"/>
      <c r="E127" s="401"/>
      <c r="F127" s="640">
        <f>F119/F129</f>
        <v>7428499.7004642813</v>
      </c>
      <c r="G127" s="641"/>
      <c r="H127" s="403"/>
      <c r="I127" s="673" t="s">
        <v>250</v>
      </c>
      <c r="J127" s="674"/>
      <c r="K127" s="674"/>
      <c r="L127" s="674"/>
      <c r="M127" s="674"/>
      <c r="N127" s="675"/>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70"/>
      <c r="B128" s="648"/>
      <c r="C128" s="648"/>
      <c r="D128" s="648"/>
      <c r="E128" s="403"/>
      <c r="F128" s="668"/>
      <c r="G128" s="668"/>
      <c r="H128" s="403"/>
      <c r="I128" s="633"/>
      <c r="J128" s="633"/>
      <c r="K128" s="633"/>
      <c r="L128" s="633"/>
      <c r="M128" s="633"/>
      <c r="N128" s="633"/>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70"/>
      <c r="B129" s="596" t="s">
        <v>204</v>
      </c>
      <c r="C129" s="597"/>
      <c r="D129" s="598"/>
      <c r="E129" s="403"/>
      <c r="F129" s="676">
        <f>E85</f>
        <v>66.77</v>
      </c>
      <c r="G129" s="677"/>
      <c r="H129" s="403"/>
      <c r="I129" s="649" t="s">
        <v>312</v>
      </c>
      <c r="J129" s="642"/>
      <c r="K129" s="642"/>
      <c r="L129" s="642"/>
      <c r="M129" s="642"/>
      <c r="N129" s="643"/>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70"/>
      <c r="B130" s="403"/>
      <c r="C130" s="403"/>
      <c r="D130" s="403"/>
      <c r="E130" s="403"/>
      <c r="F130" s="403"/>
      <c r="G130" s="403"/>
      <c r="H130" s="403"/>
      <c r="I130" s="403"/>
      <c r="J130" s="403"/>
      <c r="K130" s="403"/>
      <c r="L130" s="403"/>
      <c r="M130" s="403"/>
      <c r="N130" s="403"/>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70"/>
      <c r="B131" s="596" t="s">
        <v>248</v>
      </c>
      <c r="C131" s="597"/>
      <c r="D131" s="597"/>
      <c r="E131" s="597"/>
      <c r="F131" s="597"/>
      <c r="G131" s="597"/>
      <c r="H131" s="597"/>
      <c r="I131" s="597"/>
      <c r="J131" s="597"/>
      <c r="K131" s="597"/>
      <c r="L131" s="597"/>
      <c r="M131" s="597"/>
      <c r="N131" s="598"/>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70"/>
      <c r="B132" s="669"/>
      <c r="C132" s="669"/>
      <c r="D132" s="669"/>
      <c r="E132" s="403"/>
      <c r="F132" s="403"/>
      <c r="G132" s="403"/>
      <c r="H132" s="403"/>
      <c r="I132" s="403"/>
      <c r="J132" s="403"/>
      <c r="K132" s="403"/>
      <c r="L132" s="403"/>
      <c r="M132" s="403"/>
      <c r="N132" s="403"/>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70"/>
      <c r="B133" s="596" t="s">
        <v>313</v>
      </c>
      <c r="C133" s="597"/>
      <c r="D133" s="598"/>
      <c r="E133" s="403"/>
      <c r="F133" s="671">
        <v>0.2</v>
      </c>
      <c r="G133" s="672"/>
      <c r="H133" s="403"/>
      <c r="I133" s="649" t="s">
        <v>311</v>
      </c>
      <c r="J133" s="642"/>
      <c r="K133" s="642"/>
      <c r="L133" s="642"/>
      <c r="M133" s="642"/>
      <c r="N133" s="643"/>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70"/>
      <c r="B134" s="648"/>
      <c r="C134" s="648"/>
      <c r="D134" s="648"/>
      <c r="E134" s="403"/>
      <c r="F134" s="670"/>
      <c r="G134" s="670"/>
      <c r="H134" s="403"/>
      <c r="I134" s="669"/>
      <c r="J134" s="669"/>
      <c r="K134" s="669"/>
      <c r="L134" s="669"/>
      <c r="M134" s="669"/>
      <c r="N134" s="669"/>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70"/>
      <c r="B135" s="596" t="s">
        <v>249</v>
      </c>
      <c r="C135" s="597"/>
      <c r="D135" s="598"/>
      <c r="E135" s="403"/>
      <c r="F135" s="671">
        <v>0.8</v>
      </c>
      <c r="G135" s="672"/>
      <c r="H135" s="403"/>
      <c r="I135" s="649" t="s">
        <v>311</v>
      </c>
      <c r="J135" s="642"/>
      <c r="K135" s="642"/>
      <c r="L135" s="642"/>
      <c r="M135" s="642"/>
      <c r="N135" s="643"/>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70"/>
      <c r="B136" s="668"/>
      <c r="C136" s="668"/>
      <c r="D136" s="668"/>
      <c r="E136" s="403"/>
      <c r="F136" s="407"/>
      <c r="G136" s="407"/>
      <c r="H136" s="403"/>
      <c r="I136" s="669"/>
      <c r="J136" s="669"/>
      <c r="K136" s="669"/>
      <c r="L136" s="669"/>
      <c r="M136" s="669"/>
      <c r="N136" s="669"/>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70"/>
      <c r="B137" s="596" t="s">
        <v>274</v>
      </c>
      <c r="C137" s="597"/>
      <c r="D137" s="598"/>
      <c r="E137" s="403"/>
      <c r="F137" s="678">
        <f>F133+F135</f>
        <v>1</v>
      </c>
      <c r="G137" s="679"/>
      <c r="H137" s="403"/>
      <c r="I137" s="649" t="s">
        <v>314</v>
      </c>
      <c r="J137" s="642"/>
      <c r="K137" s="642"/>
      <c r="L137" s="642"/>
      <c r="M137" s="642"/>
      <c r="N137" s="643"/>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586" t="s">
        <v>259</v>
      </c>
      <c r="C139" s="587"/>
      <c r="D139" s="587"/>
      <c r="E139" s="587"/>
      <c r="F139" s="587"/>
      <c r="G139" s="587"/>
      <c r="H139" s="587"/>
      <c r="I139" s="587"/>
      <c r="J139" s="587"/>
      <c r="K139" s="587"/>
      <c r="L139" s="587"/>
      <c r="M139" s="587"/>
      <c r="N139" s="588"/>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65">
        <v>1</v>
      </c>
      <c r="B141" s="653" t="s">
        <v>315</v>
      </c>
      <c r="C141" s="654"/>
      <c r="D141" s="654"/>
      <c r="E141" s="654"/>
      <c r="F141" s="654"/>
      <c r="G141" s="654"/>
      <c r="H141" s="654"/>
      <c r="I141" s="654"/>
      <c r="J141" s="654"/>
      <c r="K141" s="654"/>
      <c r="L141" s="654"/>
      <c r="M141" s="654"/>
      <c r="N141" s="655"/>
      <c r="O141" s="403"/>
      <c r="P141" s="403"/>
      <c r="Q141" s="403"/>
      <c r="R141" s="403"/>
      <c r="S141" s="403"/>
      <c r="T141" s="403"/>
      <c r="U141" s="403"/>
      <c r="V141" s="403"/>
      <c r="W141" s="403"/>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70"/>
      <c r="B142" s="403"/>
      <c r="C142" s="403"/>
      <c r="D142" s="403"/>
      <c r="E142" s="403"/>
      <c r="F142" s="403"/>
      <c r="G142" s="403"/>
      <c r="H142" s="403"/>
      <c r="I142" s="403"/>
      <c r="J142" s="403"/>
      <c r="K142" s="403"/>
      <c r="L142" s="403"/>
      <c r="M142" s="403"/>
      <c r="N142" s="403"/>
      <c r="O142" s="403"/>
      <c r="P142" s="403"/>
      <c r="Q142" s="403"/>
      <c r="R142" s="403"/>
      <c r="S142" s="403"/>
      <c r="T142" s="403"/>
      <c r="U142" s="403"/>
      <c r="V142" s="403"/>
      <c r="W142" s="403"/>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65">
        <v>2</v>
      </c>
      <c r="B143" s="656" t="s">
        <v>316</v>
      </c>
      <c r="C143" s="657"/>
      <c r="D143" s="657"/>
      <c r="E143" s="657"/>
      <c r="F143" s="657"/>
      <c r="G143" s="657"/>
      <c r="H143" s="657"/>
      <c r="I143" s="657"/>
      <c r="J143" s="657"/>
      <c r="K143" s="657"/>
      <c r="L143" s="657"/>
      <c r="M143" s="657"/>
      <c r="N143" s="658"/>
      <c r="O143" s="403"/>
      <c r="P143" s="403"/>
      <c r="Q143" s="403"/>
      <c r="R143" s="403"/>
      <c r="S143" s="403"/>
      <c r="T143" s="403"/>
      <c r="U143" s="403"/>
      <c r="V143" s="403"/>
      <c r="W143" s="403"/>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70"/>
      <c r="B144" s="403"/>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65">
        <v>3</v>
      </c>
      <c r="B145" s="659" t="s">
        <v>273</v>
      </c>
      <c r="C145" s="660"/>
      <c r="D145" s="660"/>
      <c r="E145" s="660"/>
      <c r="F145" s="660"/>
      <c r="G145" s="660"/>
      <c r="H145" s="660"/>
      <c r="I145" s="660"/>
      <c r="J145" s="660"/>
      <c r="K145" s="660"/>
      <c r="L145" s="660"/>
      <c r="M145" s="660"/>
      <c r="N145" s="661"/>
      <c r="O145" s="403"/>
      <c r="P145" s="403"/>
      <c r="Q145" s="403"/>
      <c r="R145" s="403"/>
      <c r="S145" s="403"/>
      <c r="T145" s="403"/>
      <c r="U145" s="403"/>
      <c r="V145" s="403"/>
      <c r="W145" s="403"/>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70"/>
      <c r="B146" s="561"/>
      <c r="C146" s="561"/>
      <c r="D146" s="561"/>
      <c r="E146" s="561"/>
      <c r="F146" s="561"/>
      <c r="G146" s="561"/>
      <c r="H146" s="561"/>
      <c r="I146" s="561"/>
      <c r="J146" s="561"/>
      <c r="K146" s="561"/>
      <c r="L146" s="561"/>
      <c r="M146" s="561"/>
      <c r="N146" s="561"/>
      <c r="O146" s="403"/>
      <c r="P146" s="403"/>
      <c r="Q146" s="403"/>
      <c r="R146" s="403"/>
      <c r="S146" s="403"/>
      <c r="T146" s="403"/>
      <c r="U146" s="403"/>
      <c r="V146" s="403"/>
      <c r="W146" s="403"/>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70"/>
      <c r="B147" s="574" t="s">
        <v>262</v>
      </c>
      <c r="C147" s="576"/>
      <c r="D147" s="403"/>
      <c r="E147" s="705">
        <v>278900000</v>
      </c>
      <c r="F147" s="706"/>
      <c r="G147" s="403"/>
      <c r="H147" s="562" t="s">
        <v>322</v>
      </c>
      <c r="I147" s="563"/>
      <c r="J147" s="563"/>
      <c r="K147" s="563"/>
      <c r="L147" s="563"/>
      <c r="M147" s="563"/>
      <c r="N147" s="564"/>
      <c r="O147" s="403"/>
      <c r="P147" s="725" t="s">
        <v>360</v>
      </c>
      <c r="Q147" s="726"/>
      <c r="R147" s="726"/>
      <c r="S147" s="726"/>
      <c r="T147" s="726"/>
      <c r="U147" s="726"/>
      <c r="V147" s="726"/>
      <c r="W147" s="727"/>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70"/>
      <c r="B148" s="403"/>
      <c r="C148" s="403"/>
      <c r="D148" s="403"/>
      <c r="E148" s="403"/>
      <c r="F148" s="403"/>
      <c r="G148" s="403"/>
      <c r="H148" s="403"/>
      <c r="I148" s="403"/>
      <c r="J148" s="403"/>
      <c r="K148" s="403"/>
      <c r="L148" s="403"/>
      <c r="M148" s="403"/>
      <c r="N148" s="403"/>
      <c r="O148" s="403"/>
      <c r="P148" s="728"/>
      <c r="Q148" s="729"/>
      <c r="R148" s="729"/>
      <c r="S148" s="729"/>
      <c r="T148" s="729"/>
      <c r="U148" s="729"/>
      <c r="V148" s="729"/>
      <c r="W148" s="730"/>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70"/>
      <c r="B149" s="403"/>
      <c r="C149" s="403"/>
      <c r="D149" s="403"/>
      <c r="E149" s="403"/>
      <c r="F149" s="403"/>
      <c r="G149" s="403"/>
      <c r="H149" s="403"/>
      <c r="I149" s="403"/>
      <c r="J149" s="403"/>
      <c r="K149" s="403"/>
      <c r="L149" s="403"/>
      <c r="M149" s="403"/>
      <c r="N149" s="403"/>
      <c r="O149" s="403"/>
      <c r="P149" s="728"/>
      <c r="Q149" s="729"/>
      <c r="R149" s="729"/>
      <c r="S149" s="729"/>
      <c r="T149" s="729"/>
      <c r="U149" s="729"/>
      <c r="V149" s="729"/>
      <c r="W149" s="730"/>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70"/>
      <c r="B150" s="403"/>
      <c r="C150" s="403"/>
      <c r="D150" s="403"/>
      <c r="E150" s="403"/>
      <c r="F150" s="403"/>
      <c r="G150" s="596" t="s">
        <v>263</v>
      </c>
      <c r="H150" s="597"/>
      <c r="I150" s="597"/>
      <c r="J150" s="597"/>
      <c r="K150" s="597"/>
      <c r="L150" s="597"/>
      <c r="M150" s="597"/>
      <c r="N150" s="598"/>
      <c r="O150" s="403"/>
      <c r="P150" s="731"/>
      <c r="Q150" s="732"/>
      <c r="R150" s="732"/>
      <c r="S150" s="732"/>
      <c r="T150" s="732"/>
      <c r="U150" s="732"/>
      <c r="V150" s="732"/>
      <c r="W150" s="733"/>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70"/>
      <c r="B151" s="662" t="s">
        <v>218</v>
      </c>
      <c r="C151" s="663"/>
      <c r="D151" s="403"/>
      <c r="E151" s="271" t="s">
        <v>277</v>
      </c>
      <c r="F151" s="403"/>
      <c r="G151" s="403"/>
      <c r="H151" s="403"/>
      <c r="I151" s="403"/>
      <c r="J151" s="403"/>
      <c r="K151" s="403"/>
      <c r="L151" s="403"/>
      <c r="M151" s="403"/>
      <c r="N151" s="403"/>
      <c r="O151" s="403"/>
      <c r="P151" s="403"/>
      <c r="Q151" s="403"/>
      <c r="R151" s="403"/>
      <c r="S151" s="403"/>
      <c r="T151" s="403"/>
      <c r="U151" s="403"/>
      <c r="V151" s="403"/>
      <c r="W151" s="403"/>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70"/>
      <c r="B152" s="403"/>
      <c r="C152" s="403"/>
      <c r="D152" s="403"/>
      <c r="E152" s="403"/>
      <c r="F152" s="272"/>
      <c r="G152" s="664">
        <v>42521</v>
      </c>
      <c r="H152" s="665"/>
      <c r="I152" s="392"/>
      <c r="J152" s="664">
        <v>42886</v>
      </c>
      <c r="K152" s="665"/>
      <c r="L152" s="392"/>
      <c r="M152" s="664">
        <v>43251</v>
      </c>
      <c r="N152" s="665"/>
      <c r="O152" s="403"/>
      <c r="P152" s="554" t="s">
        <v>323</v>
      </c>
      <c r="Q152" s="555"/>
      <c r="R152" s="555"/>
      <c r="S152" s="555"/>
      <c r="T152" s="555"/>
      <c r="U152" s="555"/>
      <c r="V152" s="555"/>
      <c r="W152" s="556"/>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70"/>
      <c r="B153" s="403"/>
      <c r="C153" s="403"/>
      <c r="D153" s="403"/>
      <c r="E153" s="403"/>
      <c r="F153" s="403"/>
      <c r="G153" s="688"/>
      <c r="H153" s="688"/>
      <c r="I153" s="403"/>
      <c r="J153" s="688"/>
      <c r="K153" s="688"/>
      <c r="L153" s="403"/>
      <c r="M153" s="688"/>
      <c r="N153" s="688"/>
      <c r="O153" s="403"/>
      <c r="P153" s="557"/>
      <c r="Q153" s="557"/>
      <c r="R153" s="557"/>
      <c r="S153" s="557"/>
      <c r="T153" s="557"/>
      <c r="U153" s="557"/>
      <c r="V153" s="557"/>
      <c r="W153" s="557"/>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70"/>
      <c r="B154" s="692" t="s">
        <v>175</v>
      </c>
      <c r="C154" s="693"/>
      <c r="D154" s="150"/>
      <c r="E154" s="517">
        <f>('Financial Statements'!F6-'Financial Statements'!E6)/'Financial Statements'!E6</f>
        <v>7.6110474735904293E-2</v>
      </c>
      <c r="F154" s="401"/>
      <c r="G154" s="684">
        <v>0.2</v>
      </c>
      <c r="H154" s="685"/>
      <c r="I154" s="273"/>
      <c r="J154" s="681">
        <v>0.25</v>
      </c>
      <c r="K154" s="682"/>
      <c r="L154" s="273"/>
      <c r="M154" s="681">
        <v>0.3</v>
      </c>
      <c r="N154" s="682"/>
      <c r="O154" s="403"/>
      <c r="P154" s="554" t="s">
        <v>342</v>
      </c>
      <c r="Q154" s="555"/>
      <c r="R154" s="555"/>
      <c r="S154" s="555"/>
      <c r="T154" s="555"/>
      <c r="U154" s="555"/>
      <c r="V154" s="555"/>
      <c r="W154" s="556"/>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70"/>
      <c r="B155" s="680"/>
      <c r="C155" s="680"/>
      <c r="D155" s="404"/>
      <c r="E155" s="518"/>
      <c r="F155" s="401"/>
      <c r="G155" s="683"/>
      <c r="H155" s="683"/>
      <c r="I155" s="273"/>
      <c r="J155" s="683"/>
      <c r="K155" s="683"/>
      <c r="L155" s="273"/>
      <c r="M155" s="683"/>
      <c r="N155" s="683"/>
      <c r="O155" s="403"/>
      <c r="P155" s="557"/>
      <c r="Q155" s="557"/>
      <c r="R155" s="557"/>
      <c r="S155" s="557"/>
      <c r="T155" s="557"/>
      <c r="U155" s="557"/>
      <c r="V155" s="557"/>
      <c r="W155" s="557"/>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70"/>
      <c r="B156" s="583" t="s">
        <v>216</v>
      </c>
      <c r="C156" s="584"/>
      <c r="D156" s="404"/>
      <c r="E156" s="517">
        <f>'Financial Statements'!$F7/'Financial Statements'!F6</f>
        <v>0.78969544648137202</v>
      </c>
      <c r="F156" s="401"/>
      <c r="G156" s="684">
        <v>0.75</v>
      </c>
      <c r="H156" s="685"/>
      <c r="I156" s="273"/>
      <c r="J156" s="681">
        <v>0.75</v>
      </c>
      <c r="K156" s="682"/>
      <c r="L156" s="273"/>
      <c r="M156" s="681">
        <v>0.75</v>
      </c>
      <c r="N156" s="682"/>
      <c r="O156" s="403"/>
      <c r="P156" s="554" t="s">
        <v>343</v>
      </c>
      <c r="Q156" s="555"/>
      <c r="R156" s="555"/>
      <c r="S156" s="555"/>
      <c r="T156" s="555"/>
      <c r="U156" s="555"/>
      <c r="V156" s="555"/>
      <c r="W156" s="556"/>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70"/>
      <c r="B157" s="680"/>
      <c r="C157" s="680"/>
      <c r="D157" s="404"/>
      <c r="E157" s="518"/>
      <c r="F157" s="401"/>
      <c r="G157" s="683"/>
      <c r="H157" s="683"/>
      <c r="I157" s="273"/>
      <c r="J157" s="683"/>
      <c r="K157" s="683"/>
      <c r="L157" s="273"/>
      <c r="M157" s="683"/>
      <c r="N157" s="683"/>
      <c r="O157" s="403"/>
      <c r="P157" s="557"/>
      <c r="Q157" s="557"/>
      <c r="R157" s="557"/>
      <c r="S157" s="557"/>
      <c r="T157" s="557"/>
      <c r="U157" s="557"/>
      <c r="V157" s="557"/>
      <c r="W157" s="557"/>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70"/>
      <c r="B158" s="583" t="s">
        <v>209</v>
      </c>
      <c r="C158" s="584"/>
      <c r="D158" s="404"/>
      <c r="E158" s="517">
        <f>'Financial Statements'!$F9/'Financial Statements'!F6</f>
        <v>0.15581017149615611</v>
      </c>
      <c r="F158" s="401"/>
      <c r="G158" s="684">
        <v>0.16</v>
      </c>
      <c r="H158" s="685"/>
      <c r="I158" s="273"/>
      <c r="J158" s="681">
        <v>0.16</v>
      </c>
      <c r="K158" s="682"/>
      <c r="L158" s="273"/>
      <c r="M158" s="681">
        <v>0.16</v>
      </c>
      <c r="N158" s="682"/>
      <c r="O158" s="403"/>
      <c r="P158" s="554" t="s">
        <v>344</v>
      </c>
      <c r="Q158" s="555"/>
      <c r="R158" s="555"/>
      <c r="S158" s="555"/>
      <c r="T158" s="555"/>
      <c r="U158" s="555"/>
      <c r="V158" s="555"/>
      <c r="W158" s="556"/>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70"/>
      <c r="B159" s="680"/>
      <c r="C159" s="680"/>
      <c r="D159" s="404"/>
      <c r="E159" s="518"/>
      <c r="F159" s="401"/>
      <c r="G159" s="683"/>
      <c r="H159" s="683"/>
      <c r="I159" s="273"/>
      <c r="J159" s="683"/>
      <c r="K159" s="683"/>
      <c r="L159" s="273"/>
      <c r="M159" s="683"/>
      <c r="N159" s="683"/>
      <c r="O159" s="403"/>
      <c r="P159" s="557"/>
      <c r="Q159" s="557"/>
      <c r="R159" s="557"/>
      <c r="S159" s="557"/>
      <c r="T159" s="557"/>
      <c r="U159" s="557"/>
      <c r="V159" s="557"/>
      <c r="W159" s="557"/>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94.5" customHeight="1" thickBot="1" x14ac:dyDescent="0.25">
      <c r="A160" s="270"/>
      <c r="B160" s="583" t="s">
        <v>211</v>
      </c>
      <c r="C160" s="584"/>
      <c r="D160" s="404"/>
      <c r="E160" s="519">
        <f>'Financial Statements'!$F11</f>
        <v>186200000</v>
      </c>
      <c r="F160" s="401"/>
      <c r="G160" s="690">
        <v>12400023</v>
      </c>
      <c r="H160" s="691"/>
      <c r="I160" s="400"/>
      <c r="J160" s="690">
        <v>-10000000</v>
      </c>
      <c r="K160" s="691"/>
      <c r="L160" s="400"/>
      <c r="M160" s="690">
        <v>-15000000</v>
      </c>
      <c r="N160" s="691"/>
      <c r="O160" s="403"/>
      <c r="P160" s="558" t="s">
        <v>372</v>
      </c>
      <c r="Q160" s="559"/>
      <c r="R160" s="559"/>
      <c r="S160" s="559"/>
      <c r="T160" s="559"/>
      <c r="U160" s="559"/>
      <c r="V160" s="559"/>
      <c r="W160" s="560"/>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70"/>
      <c r="B161" s="680"/>
      <c r="C161" s="680"/>
      <c r="D161" s="404"/>
      <c r="E161" s="508"/>
      <c r="F161" s="401"/>
      <c r="G161" s="683"/>
      <c r="H161" s="683"/>
      <c r="I161" s="273"/>
      <c r="J161" s="683"/>
      <c r="K161" s="683"/>
      <c r="L161" s="273"/>
      <c r="M161" s="683"/>
      <c r="N161" s="683"/>
      <c r="O161" s="403"/>
      <c r="P161" s="561"/>
      <c r="Q161" s="561"/>
      <c r="R161" s="561"/>
      <c r="S161" s="561"/>
      <c r="T161" s="561"/>
      <c r="U161" s="561"/>
      <c r="V161" s="561"/>
      <c r="W161" s="561"/>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70"/>
      <c r="B162" s="583" t="s">
        <v>179</v>
      </c>
      <c r="C162" s="584"/>
      <c r="D162" s="404"/>
      <c r="E162" s="517">
        <f>'Financial Statements'!$F13/'Financial Statements'!F12</f>
        <v>-0.11567982456140351</v>
      </c>
      <c r="F162" s="401"/>
      <c r="G162" s="716">
        <v>0.27</v>
      </c>
      <c r="H162" s="717"/>
      <c r="I162" s="273"/>
      <c r="J162" s="681">
        <v>0.27</v>
      </c>
      <c r="K162" s="682"/>
      <c r="L162" s="273"/>
      <c r="M162" s="681">
        <v>0.27</v>
      </c>
      <c r="N162" s="682"/>
      <c r="O162" s="403"/>
      <c r="P162" s="554" t="s">
        <v>345</v>
      </c>
      <c r="Q162" s="555"/>
      <c r="R162" s="555"/>
      <c r="S162" s="555"/>
      <c r="T162" s="555"/>
      <c r="U162" s="555"/>
      <c r="V162" s="555"/>
      <c r="W162" s="556"/>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70"/>
      <c r="B163" s="680"/>
      <c r="C163" s="680"/>
      <c r="D163" s="404"/>
      <c r="E163" s="274"/>
      <c r="F163" s="401"/>
      <c r="G163" s="683"/>
      <c r="H163" s="683"/>
      <c r="I163" s="273"/>
      <c r="J163" s="683"/>
      <c r="K163" s="683"/>
      <c r="L163" s="273"/>
      <c r="M163" s="683"/>
      <c r="N163" s="683"/>
      <c r="O163" s="403"/>
      <c r="P163" s="557"/>
      <c r="Q163" s="557"/>
      <c r="R163" s="557"/>
      <c r="S163" s="557"/>
      <c r="T163" s="557"/>
      <c r="U163" s="557"/>
      <c r="V163" s="557"/>
      <c r="W163" s="557"/>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70"/>
      <c r="B164" s="692" t="s">
        <v>219</v>
      </c>
      <c r="C164" s="693"/>
      <c r="D164" s="150"/>
      <c r="E164" s="509">
        <f>'Financial Statements'!$F14</f>
        <v>513100000</v>
      </c>
      <c r="F164" s="401"/>
      <c r="G164" s="690">
        <v>0</v>
      </c>
      <c r="H164" s="691"/>
      <c r="I164" s="400"/>
      <c r="J164" s="690">
        <v>0</v>
      </c>
      <c r="K164" s="691"/>
      <c r="L164" s="400"/>
      <c r="M164" s="690">
        <v>0</v>
      </c>
      <c r="N164" s="691"/>
      <c r="O164" s="403"/>
      <c r="P164" s="554" t="s">
        <v>346</v>
      </c>
      <c r="Q164" s="555"/>
      <c r="R164" s="555"/>
      <c r="S164" s="555"/>
      <c r="T164" s="555"/>
      <c r="U164" s="555"/>
      <c r="V164" s="555"/>
      <c r="W164" s="556"/>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70"/>
      <c r="B165" s="689"/>
      <c r="C165" s="689"/>
      <c r="D165" s="404"/>
      <c r="E165" s="152"/>
      <c r="F165" s="403"/>
      <c r="G165" s="633"/>
      <c r="H165" s="633"/>
      <c r="I165" s="403"/>
      <c r="J165" s="633"/>
      <c r="K165" s="633"/>
      <c r="L165" s="403"/>
      <c r="M165" s="633"/>
      <c r="N165" s="633"/>
      <c r="O165" s="403"/>
      <c r="P165" s="403"/>
      <c r="Q165" s="403"/>
      <c r="R165" s="403"/>
      <c r="S165" s="403"/>
      <c r="T165" s="403"/>
      <c r="U165" s="403"/>
      <c r="V165" s="403"/>
      <c r="W165" s="403"/>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70"/>
      <c r="B166" s="404"/>
      <c r="C166" s="404"/>
      <c r="D166" s="404"/>
      <c r="E166" s="404"/>
      <c r="F166" s="404"/>
      <c r="G166" s="404"/>
      <c r="H166" s="404"/>
      <c r="I166" s="404"/>
      <c r="J166" s="404"/>
      <c r="K166" s="404"/>
      <c r="L166" s="404"/>
      <c r="M166" s="404"/>
      <c r="N166" s="404"/>
      <c r="O166" s="404"/>
      <c r="P166" s="403"/>
      <c r="Q166" s="403"/>
      <c r="R166" s="403"/>
      <c r="S166" s="403"/>
      <c r="T166" s="403"/>
      <c r="U166" s="403"/>
      <c r="V166" s="403"/>
      <c r="W166" s="403"/>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70"/>
      <c r="B167" s="689"/>
      <c r="C167" s="689"/>
      <c r="D167" s="404"/>
      <c r="E167" s="152"/>
      <c r="F167" s="403"/>
      <c r="G167" s="689"/>
      <c r="H167" s="689"/>
      <c r="I167" s="403"/>
      <c r="J167" s="689"/>
      <c r="K167" s="689"/>
      <c r="L167" s="403"/>
      <c r="M167" s="689"/>
      <c r="N167" s="689"/>
      <c r="O167" s="403"/>
      <c r="P167" s="403"/>
      <c r="Q167" s="403"/>
      <c r="R167" s="403"/>
      <c r="S167" s="403"/>
      <c r="T167" s="403"/>
      <c r="U167" s="403"/>
      <c r="V167" s="403"/>
      <c r="W167" s="403"/>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70"/>
      <c r="B168" s="596" t="s">
        <v>264</v>
      </c>
      <c r="C168" s="597"/>
      <c r="D168" s="597"/>
      <c r="E168" s="597"/>
      <c r="F168" s="597"/>
      <c r="G168" s="597"/>
      <c r="H168" s="597"/>
      <c r="I168" s="597"/>
      <c r="J168" s="597"/>
      <c r="K168" s="597"/>
      <c r="L168" s="597"/>
      <c r="M168" s="597"/>
      <c r="N168" s="598"/>
      <c r="O168" s="404"/>
      <c r="P168" s="403"/>
      <c r="Q168" s="403"/>
      <c r="R168" s="403"/>
      <c r="S168" s="403"/>
      <c r="T168" s="403"/>
      <c r="U168" s="403"/>
      <c r="V168" s="403"/>
      <c r="W168" s="403"/>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70"/>
      <c r="B169" s="689"/>
      <c r="C169" s="689"/>
      <c r="D169" s="404"/>
      <c r="E169" s="152"/>
      <c r="F169" s="403"/>
      <c r="G169" s="689"/>
      <c r="H169" s="689"/>
      <c r="I169" s="403"/>
      <c r="J169" s="689"/>
      <c r="K169" s="689"/>
      <c r="L169" s="403"/>
      <c r="M169" s="689"/>
      <c r="N169" s="689"/>
      <c r="O169" s="403"/>
      <c r="P169" s="403"/>
      <c r="Q169" s="403"/>
      <c r="R169" s="403"/>
      <c r="S169" s="403"/>
      <c r="T169" s="403"/>
      <c r="U169" s="403"/>
      <c r="V169" s="403"/>
      <c r="W169" s="403"/>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70"/>
      <c r="B170" s="404"/>
      <c r="C170" s="404"/>
      <c r="D170" s="404"/>
      <c r="E170" s="404"/>
      <c r="F170" s="404"/>
      <c r="G170" s="404"/>
      <c r="H170" s="404"/>
      <c r="I170" s="404"/>
      <c r="J170" s="404"/>
      <c r="K170" s="404"/>
      <c r="L170" s="404"/>
      <c r="M170" s="404"/>
      <c r="N170" s="404"/>
      <c r="O170" s="403"/>
      <c r="P170" s="403"/>
      <c r="Q170" s="403"/>
      <c r="R170" s="403"/>
      <c r="S170" s="403"/>
      <c r="T170" s="403"/>
      <c r="U170" s="403"/>
      <c r="V170" s="403"/>
      <c r="W170" s="403"/>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70"/>
      <c r="B171" s="689"/>
      <c r="C171" s="689"/>
      <c r="D171" s="713" t="s">
        <v>347</v>
      </c>
      <c r="E171" s="714"/>
      <c r="F171" s="714"/>
      <c r="G171" s="714"/>
      <c r="H171" s="714"/>
      <c r="I171" s="714"/>
      <c r="J171" s="714"/>
      <c r="K171" s="714"/>
      <c r="L171" s="715"/>
      <c r="M171" s="689"/>
      <c r="N171" s="689"/>
      <c r="O171" s="403"/>
      <c r="P171" s="403"/>
      <c r="Q171" s="403"/>
      <c r="R171" s="403"/>
      <c r="S171" s="403"/>
      <c r="T171" s="403"/>
      <c r="U171" s="403"/>
      <c r="V171" s="403"/>
      <c r="W171" s="403"/>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70"/>
      <c r="B172" s="689"/>
      <c r="C172" s="689"/>
      <c r="D172" s="404"/>
      <c r="E172" s="151"/>
      <c r="F172" s="404"/>
      <c r="G172" s="689"/>
      <c r="H172" s="689"/>
      <c r="I172" s="404"/>
      <c r="J172" s="689"/>
      <c r="K172" s="689"/>
      <c r="L172" s="404"/>
      <c r="M172" s="689"/>
      <c r="N172" s="689"/>
      <c r="O172" s="403"/>
      <c r="P172" s="403"/>
      <c r="Q172" s="403"/>
      <c r="R172" s="403"/>
      <c r="S172" s="403"/>
      <c r="T172" s="403"/>
      <c r="U172" s="403"/>
      <c r="V172" s="403"/>
      <c r="W172" s="403"/>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70"/>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70"/>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70"/>
      <c r="B175" s="403"/>
      <c r="C175" s="403"/>
      <c r="D175" s="403"/>
      <c r="E175" s="403"/>
      <c r="F175" s="403"/>
      <c r="G175" s="596" t="s">
        <v>263</v>
      </c>
      <c r="H175" s="597"/>
      <c r="I175" s="597"/>
      <c r="J175" s="597"/>
      <c r="K175" s="597"/>
      <c r="L175" s="597"/>
      <c r="M175" s="597"/>
      <c r="N175" s="598"/>
      <c r="O175" s="403"/>
      <c r="P175" s="403"/>
      <c r="Q175" s="403"/>
      <c r="R175" s="403"/>
      <c r="S175" s="403"/>
      <c r="T175" s="403"/>
      <c r="U175" s="403"/>
      <c r="V175" s="403"/>
      <c r="W175" s="403"/>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70"/>
      <c r="B176" s="708" t="s">
        <v>261</v>
      </c>
      <c r="C176" s="709"/>
      <c r="D176" s="403"/>
      <c r="E176" s="271" t="s">
        <v>278</v>
      </c>
      <c r="F176" s="403"/>
      <c r="G176" s="403"/>
      <c r="H176" s="403"/>
      <c r="I176" s="403"/>
      <c r="J176" s="403"/>
      <c r="K176" s="403"/>
      <c r="L176" s="403"/>
      <c r="M176" s="403"/>
      <c r="N176" s="403"/>
      <c r="O176" s="403"/>
      <c r="P176" s="725" t="s">
        <v>373</v>
      </c>
      <c r="Q176" s="726"/>
      <c r="R176" s="726"/>
      <c r="S176" s="726"/>
      <c r="T176" s="726"/>
      <c r="U176" s="726"/>
      <c r="V176" s="726"/>
      <c r="W176" s="727"/>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7" thickBot="1" x14ac:dyDescent="0.25">
      <c r="A177" s="270"/>
      <c r="B177" s="403"/>
      <c r="C177" s="403"/>
      <c r="D177" s="403"/>
      <c r="E177" s="403"/>
      <c r="F177" s="403"/>
      <c r="G177" s="713" t="s">
        <v>369</v>
      </c>
      <c r="H177" s="714"/>
      <c r="I177" s="714"/>
      <c r="J177" s="714"/>
      <c r="K177" s="714"/>
      <c r="L177" s="714"/>
      <c r="M177" s="714"/>
      <c r="N177" s="715"/>
      <c r="O177" s="403"/>
      <c r="P177" s="728"/>
      <c r="Q177" s="729"/>
      <c r="R177" s="729"/>
      <c r="S177" s="729"/>
      <c r="T177" s="729"/>
      <c r="U177" s="729"/>
      <c r="V177" s="729"/>
      <c r="W177" s="730"/>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60" customHeight="1" thickBot="1" x14ac:dyDescent="0.25">
      <c r="A178" s="270"/>
      <c r="B178" s="403"/>
      <c r="C178" s="403"/>
      <c r="D178" s="403"/>
      <c r="E178" s="403"/>
      <c r="F178" s="403"/>
      <c r="G178" s="689"/>
      <c r="H178" s="689"/>
      <c r="I178" s="403"/>
      <c r="J178" s="689"/>
      <c r="K178" s="689"/>
      <c r="L178" s="403"/>
      <c r="M178" s="689"/>
      <c r="N178" s="689"/>
      <c r="O178" s="403"/>
      <c r="P178" s="731"/>
      <c r="Q178" s="732"/>
      <c r="R178" s="732"/>
      <c r="S178" s="732"/>
      <c r="T178" s="732"/>
      <c r="U178" s="732"/>
      <c r="V178" s="732"/>
      <c r="W178" s="733"/>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70"/>
      <c r="B179" s="697" t="s">
        <v>225</v>
      </c>
      <c r="C179" s="697"/>
      <c r="D179" s="152"/>
      <c r="E179" s="401"/>
      <c r="F179" s="403"/>
      <c r="G179" s="686">
        <f>G152</f>
        <v>42521</v>
      </c>
      <c r="H179" s="687"/>
      <c r="I179" s="408"/>
      <c r="J179" s="686">
        <f>J152</f>
        <v>42886</v>
      </c>
      <c r="K179" s="687"/>
      <c r="L179" s="408"/>
      <c r="M179" s="686">
        <f>M152</f>
        <v>43251</v>
      </c>
      <c r="N179" s="687"/>
      <c r="O179" s="403"/>
      <c r="P179" s="734"/>
      <c r="Q179" s="734"/>
      <c r="R179" s="734"/>
      <c r="S179" s="734"/>
      <c r="T179" s="734"/>
      <c r="U179" s="734"/>
      <c r="V179" s="734"/>
      <c r="W179" s="403"/>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70"/>
      <c r="B180" s="698"/>
      <c r="C180" s="698"/>
      <c r="D180" s="404"/>
      <c r="E180" s="401"/>
      <c r="F180" s="403"/>
      <c r="G180" s="723"/>
      <c r="H180" s="723"/>
      <c r="I180" s="404"/>
      <c r="J180" s="723"/>
      <c r="K180" s="723"/>
      <c r="L180" s="404"/>
      <c r="M180" s="723"/>
      <c r="N180" s="723"/>
      <c r="O180" s="403"/>
      <c r="P180" s="403"/>
      <c r="Q180" s="403"/>
      <c r="R180" s="403"/>
      <c r="S180" s="403"/>
      <c r="T180" s="403"/>
      <c r="U180" s="403"/>
      <c r="V180" s="403"/>
      <c r="W180" s="403"/>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70"/>
      <c r="B181" s="574" t="s">
        <v>272</v>
      </c>
      <c r="C181" s="576"/>
      <c r="D181" s="404"/>
      <c r="E181" s="278">
        <f>'Financial Statements'!F20</f>
        <v>535900000</v>
      </c>
      <c r="F181" s="403"/>
      <c r="G181" s="710">
        <v>1148001669</v>
      </c>
      <c r="H181" s="711"/>
      <c r="I181" s="402"/>
      <c r="J181" s="710">
        <v>1703775852</v>
      </c>
      <c r="K181" s="711"/>
      <c r="L181" s="402"/>
      <c r="M181" s="710">
        <v>2585909246</v>
      </c>
      <c r="N181" s="711"/>
      <c r="O181" s="403"/>
      <c r="P181" s="574" t="s">
        <v>374</v>
      </c>
      <c r="Q181" s="575"/>
      <c r="R181" s="575"/>
      <c r="S181" s="575"/>
      <c r="T181" s="575"/>
      <c r="U181" s="575"/>
      <c r="V181" s="575"/>
      <c r="W181" s="576"/>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70"/>
      <c r="B182" s="698"/>
      <c r="C182" s="698"/>
      <c r="D182" s="404"/>
      <c r="E182" s="275"/>
      <c r="F182" s="403"/>
      <c r="G182" s="712"/>
      <c r="H182" s="712"/>
      <c r="I182" s="402"/>
      <c r="J182" s="712"/>
      <c r="K182" s="712"/>
      <c r="L182" s="402"/>
      <c r="M182" s="712"/>
      <c r="N182" s="712"/>
      <c r="O182" s="403"/>
      <c r="P182" s="561"/>
      <c r="Q182" s="561"/>
      <c r="R182" s="561"/>
      <c r="S182" s="561"/>
      <c r="T182" s="561"/>
      <c r="U182" s="561"/>
      <c r="V182" s="561"/>
      <c r="W182" s="561"/>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70"/>
      <c r="B183" s="699" t="s">
        <v>182</v>
      </c>
      <c r="C183" s="700"/>
      <c r="D183" s="404"/>
      <c r="E183" s="510">
        <f>'Financial Statements'!$F21</f>
        <v>78000000</v>
      </c>
      <c r="F183" s="403"/>
      <c r="G183" s="694">
        <v>3900000</v>
      </c>
      <c r="H183" s="695"/>
      <c r="I183" s="277"/>
      <c r="J183" s="694">
        <v>3705000</v>
      </c>
      <c r="K183" s="695"/>
      <c r="L183" s="277"/>
      <c r="M183" s="694">
        <v>3519750</v>
      </c>
      <c r="N183" s="695"/>
      <c r="O183" s="403"/>
      <c r="P183" s="565" t="s">
        <v>376</v>
      </c>
      <c r="Q183" s="566"/>
      <c r="R183" s="566"/>
      <c r="S183" s="566"/>
      <c r="T183" s="566"/>
      <c r="U183" s="566"/>
      <c r="V183" s="566"/>
      <c r="W183" s="567"/>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70"/>
      <c r="B184" s="698"/>
      <c r="C184" s="698"/>
      <c r="D184" s="404"/>
      <c r="E184" s="504"/>
      <c r="F184" s="403"/>
      <c r="G184" s="696"/>
      <c r="H184" s="696"/>
      <c r="I184" s="277"/>
      <c r="J184" s="696"/>
      <c r="K184" s="696"/>
      <c r="L184" s="277"/>
      <c r="M184" s="696"/>
      <c r="N184" s="696"/>
      <c r="O184" s="403"/>
      <c r="P184" s="568"/>
      <c r="Q184" s="569"/>
      <c r="R184" s="569"/>
      <c r="S184" s="569"/>
      <c r="T184" s="569"/>
      <c r="U184" s="569"/>
      <c r="V184" s="569"/>
      <c r="W184" s="570"/>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70"/>
      <c r="B185" s="574" t="s">
        <v>183</v>
      </c>
      <c r="C185" s="576"/>
      <c r="D185" s="404"/>
      <c r="E185" s="510">
        <f>'Financial Statements'!$F22</f>
        <v>163900000</v>
      </c>
      <c r="F185" s="403"/>
      <c r="G185" s="694">
        <v>32780000</v>
      </c>
      <c r="H185" s="695"/>
      <c r="I185" s="277"/>
      <c r="J185" s="694">
        <v>-19668000</v>
      </c>
      <c r="K185" s="695"/>
      <c r="L185" s="277"/>
      <c r="M185" s="694">
        <v>-17701200</v>
      </c>
      <c r="N185" s="695"/>
      <c r="O185" s="403"/>
      <c r="P185" s="568"/>
      <c r="Q185" s="569"/>
      <c r="R185" s="569"/>
      <c r="S185" s="569"/>
      <c r="T185" s="569"/>
      <c r="U185" s="569"/>
      <c r="V185" s="569"/>
      <c r="W185" s="570"/>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70"/>
      <c r="B186" s="698"/>
      <c r="C186" s="698"/>
      <c r="D186" s="404"/>
      <c r="E186" s="504"/>
      <c r="F186" s="403"/>
      <c r="G186" s="696"/>
      <c r="H186" s="696"/>
      <c r="I186" s="277"/>
      <c r="J186" s="696"/>
      <c r="K186" s="696"/>
      <c r="L186" s="277"/>
      <c r="M186" s="696"/>
      <c r="N186" s="696"/>
      <c r="O186" s="403"/>
      <c r="P186" s="568"/>
      <c r="Q186" s="569"/>
      <c r="R186" s="569"/>
      <c r="S186" s="569"/>
      <c r="T186" s="569"/>
      <c r="U186" s="569"/>
      <c r="V186" s="569"/>
      <c r="W186" s="570"/>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70"/>
      <c r="B187" s="699" t="s">
        <v>184</v>
      </c>
      <c r="C187" s="700"/>
      <c r="D187" s="404"/>
      <c r="E187" s="510">
        <f>'Financial Statements'!$F23</f>
        <v>278600000</v>
      </c>
      <c r="F187" s="403"/>
      <c r="G187" s="694">
        <v>0</v>
      </c>
      <c r="H187" s="695"/>
      <c r="I187" s="277"/>
      <c r="J187" s="694">
        <v>0</v>
      </c>
      <c r="K187" s="695"/>
      <c r="L187" s="277"/>
      <c r="M187" s="694">
        <v>0</v>
      </c>
      <c r="N187" s="695"/>
      <c r="O187" s="403"/>
      <c r="P187" s="568"/>
      <c r="Q187" s="569"/>
      <c r="R187" s="569"/>
      <c r="S187" s="569"/>
      <c r="T187" s="569"/>
      <c r="U187" s="569"/>
      <c r="V187" s="569"/>
      <c r="W187" s="570"/>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70"/>
      <c r="B188" s="698"/>
      <c r="C188" s="698"/>
      <c r="D188" s="404"/>
      <c r="E188" s="504"/>
      <c r="F188" s="403"/>
      <c r="G188" s="696"/>
      <c r="H188" s="696"/>
      <c r="I188" s="277"/>
      <c r="J188" s="696"/>
      <c r="K188" s="696"/>
      <c r="L188" s="277"/>
      <c r="M188" s="696"/>
      <c r="N188" s="696"/>
      <c r="O188" s="403"/>
      <c r="P188" s="568"/>
      <c r="Q188" s="569"/>
      <c r="R188" s="569"/>
      <c r="S188" s="569"/>
      <c r="T188" s="569"/>
      <c r="U188" s="569"/>
      <c r="V188" s="569"/>
      <c r="W188" s="570"/>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70"/>
      <c r="B189" s="699" t="s">
        <v>222</v>
      </c>
      <c r="C189" s="700"/>
      <c r="D189" s="404"/>
      <c r="E189" s="510">
        <f>'Financial Statements'!$F25</f>
        <v>3215800000</v>
      </c>
      <c r="F189" s="403"/>
      <c r="G189" s="694">
        <v>15505000</v>
      </c>
      <c r="H189" s="695"/>
      <c r="I189" s="277"/>
      <c r="J189" s="694">
        <v>14800000</v>
      </c>
      <c r="K189" s="695"/>
      <c r="L189" s="277"/>
      <c r="M189" s="694">
        <v>14800000</v>
      </c>
      <c r="N189" s="695"/>
      <c r="O189" s="403"/>
      <c r="P189" s="568"/>
      <c r="Q189" s="569"/>
      <c r="R189" s="569"/>
      <c r="S189" s="569"/>
      <c r="T189" s="569"/>
      <c r="U189" s="569"/>
      <c r="V189" s="569"/>
      <c r="W189" s="570"/>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70"/>
      <c r="B190" s="698"/>
      <c r="C190" s="698"/>
      <c r="D190" s="404"/>
      <c r="E190" s="504"/>
      <c r="F190" s="403"/>
      <c r="G190" s="696"/>
      <c r="H190" s="696"/>
      <c r="I190" s="277"/>
      <c r="J190" s="696"/>
      <c r="K190" s="696"/>
      <c r="L190" s="277"/>
      <c r="M190" s="696"/>
      <c r="N190" s="696"/>
      <c r="O190" s="403"/>
      <c r="P190" s="568"/>
      <c r="Q190" s="569"/>
      <c r="R190" s="569"/>
      <c r="S190" s="569"/>
      <c r="T190" s="569"/>
      <c r="U190" s="569"/>
      <c r="V190" s="569"/>
      <c r="W190" s="570"/>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70"/>
      <c r="B191" s="574" t="s">
        <v>186</v>
      </c>
      <c r="C191" s="576"/>
      <c r="D191" s="404"/>
      <c r="E191" s="510">
        <f>'Financial Statements'!$F26</f>
        <v>872400000</v>
      </c>
      <c r="F191" s="403"/>
      <c r="G191" s="694">
        <v>0</v>
      </c>
      <c r="H191" s="695"/>
      <c r="I191" s="277"/>
      <c r="J191" s="694">
        <v>0</v>
      </c>
      <c r="K191" s="695"/>
      <c r="L191" s="277"/>
      <c r="M191" s="694">
        <v>0</v>
      </c>
      <c r="N191" s="695"/>
      <c r="O191" s="403"/>
      <c r="P191" s="568"/>
      <c r="Q191" s="569"/>
      <c r="R191" s="569"/>
      <c r="S191" s="569"/>
      <c r="T191" s="569"/>
      <c r="U191" s="569"/>
      <c r="V191" s="569"/>
      <c r="W191" s="570"/>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70"/>
      <c r="B192" s="698"/>
      <c r="C192" s="698"/>
      <c r="D192" s="404"/>
      <c r="E192" s="504"/>
      <c r="F192" s="403"/>
      <c r="G192" s="696"/>
      <c r="H192" s="696"/>
      <c r="I192" s="277"/>
      <c r="J192" s="696"/>
      <c r="K192" s="696"/>
      <c r="L192" s="277"/>
      <c r="M192" s="696"/>
      <c r="N192" s="696"/>
      <c r="O192" s="403"/>
      <c r="P192" s="568"/>
      <c r="Q192" s="569"/>
      <c r="R192" s="569"/>
      <c r="S192" s="569"/>
      <c r="T192" s="569"/>
      <c r="U192" s="569"/>
      <c r="V192" s="569"/>
      <c r="W192" s="570"/>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70"/>
      <c r="B193" s="699" t="s">
        <v>187</v>
      </c>
      <c r="C193" s="700"/>
      <c r="D193" s="404"/>
      <c r="E193" s="510">
        <f>'Financial Statements'!$F27</f>
        <v>574600000</v>
      </c>
      <c r="F193" s="403"/>
      <c r="G193" s="694">
        <v>0</v>
      </c>
      <c r="H193" s="695"/>
      <c r="I193" s="277"/>
      <c r="J193" s="694">
        <v>0</v>
      </c>
      <c r="K193" s="695"/>
      <c r="L193" s="277"/>
      <c r="M193" s="694">
        <v>0</v>
      </c>
      <c r="N193" s="695"/>
      <c r="O193" s="403"/>
      <c r="P193" s="568"/>
      <c r="Q193" s="569"/>
      <c r="R193" s="569"/>
      <c r="S193" s="569"/>
      <c r="T193" s="569"/>
      <c r="U193" s="569"/>
      <c r="V193" s="569"/>
      <c r="W193" s="570"/>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70"/>
      <c r="B194" s="698"/>
      <c r="C194" s="698"/>
      <c r="D194" s="404"/>
      <c r="E194" s="504"/>
      <c r="F194" s="403"/>
      <c r="G194" s="696"/>
      <c r="H194" s="696"/>
      <c r="I194" s="277"/>
      <c r="J194" s="696"/>
      <c r="K194" s="696"/>
      <c r="L194" s="277"/>
      <c r="M194" s="696"/>
      <c r="N194" s="696"/>
      <c r="O194" s="403"/>
      <c r="P194" s="568"/>
      <c r="Q194" s="569"/>
      <c r="R194" s="569"/>
      <c r="S194" s="569"/>
      <c r="T194" s="569"/>
      <c r="U194" s="569"/>
      <c r="V194" s="569"/>
      <c r="W194" s="570"/>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70"/>
      <c r="B195" s="574" t="s">
        <v>223</v>
      </c>
      <c r="C195" s="576"/>
      <c r="D195" s="404"/>
      <c r="E195" s="510">
        <f>'Financial Statements'!$F28</f>
        <v>275500000</v>
      </c>
      <c r="F195" s="403"/>
      <c r="G195" s="694">
        <v>0</v>
      </c>
      <c r="H195" s="695"/>
      <c r="I195" s="277"/>
      <c r="J195" s="694">
        <v>0</v>
      </c>
      <c r="K195" s="695"/>
      <c r="L195" s="277"/>
      <c r="M195" s="694">
        <v>0</v>
      </c>
      <c r="N195" s="695"/>
      <c r="O195" s="403"/>
      <c r="P195" s="571"/>
      <c r="Q195" s="572"/>
      <c r="R195" s="572"/>
      <c r="S195" s="572"/>
      <c r="T195" s="572"/>
      <c r="U195" s="572"/>
      <c r="V195" s="572"/>
      <c r="W195" s="573"/>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70"/>
      <c r="B196" s="698"/>
      <c r="C196" s="698"/>
      <c r="D196" s="404"/>
      <c r="E196" s="275"/>
      <c r="F196" s="403"/>
      <c r="G196" s="650"/>
      <c r="H196" s="650"/>
      <c r="I196" s="401"/>
      <c r="J196" s="650"/>
      <c r="K196" s="650"/>
      <c r="L196" s="401"/>
      <c r="M196" s="650"/>
      <c r="N196" s="650"/>
      <c r="O196" s="403"/>
      <c r="P196" s="561"/>
      <c r="Q196" s="561"/>
      <c r="R196" s="561"/>
      <c r="S196" s="561"/>
      <c r="T196" s="561"/>
      <c r="U196" s="561"/>
      <c r="V196" s="561"/>
      <c r="W196" s="561"/>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70"/>
      <c r="B197" s="718" t="s">
        <v>226</v>
      </c>
      <c r="C197" s="718"/>
      <c r="D197" s="404"/>
      <c r="E197" s="275"/>
      <c r="F197" s="403"/>
      <c r="G197" s="594">
        <f>G179</f>
        <v>42521</v>
      </c>
      <c r="H197" s="719"/>
      <c r="I197" s="276"/>
      <c r="J197" s="594">
        <f>J179</f>
        <v>42886</v>
      </c>
      <c r="K197" s="719"/>
      <c r="L197" s="276"/>
      <c r="M197" s="594">
        <f>M179</f>
        <v>43251</v>
      </c>
      <c r="N197" s="719"/>
      <c r="O197" s="403"/>
      <c r="P197" s="561"/>
      <c r="Q197" s="561"/>
      <c r="R197" s="561"/>
      <c r="S197" s="561"/>
      <c r="T197" s="561"/>
      <c r="U197" s="561"/>
      <c r="V197" s="561"/>
      <c r="W197" s="561"/>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70"/>
      <c r="B198" s="698"/>
      <c r="C198" s="698"/>
      <c r="D198" s="404"/>
      <c r="E198" s="275"/>
      <c r="F198" s="403"/>
      <c r="G198" s="650"/>
      <c r="H198" s="650"/>
      <c r="I198" s="401"/>
      <c r="J198" s="650"/>
      <c r="K198" s="650"/>
      <c r="L198" s="401"/>
      <c r="M198" s="650"/>
      <c r="N198" s="650"/>
      <c r="O198" s="403"/>
      <c r="P198" s="561"/>
      <c r="Q198" s="561"/>
      <c r="R198" s="561"/>
      <c r="S198" s="561"/>
      <c r="T198" s="561"/>
      <c r="U198" s="561"/>
      <c r="V198" s="561"/>
      <c r="W198" s="561"/>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70"/>
      <c r="B199" s="574" t="s">
        <v>191</v>
      </c>
      <c r="C199" s="576"/>
      <c r="D199" s="404"/>
      <c r="E199" s="421">
        <f>'Financial Statements'!$F32</f>
        <v>198800000</v>
      </c>
      <c r="F199" s="511"/>
      <c r="G199" s="721">
        <v>-39760000</v>
      </c>
      <c r="H199" s="722"/>
      <c r="I199" s="512"/>
      <c r="J199" s="721">
        <v>-31808000</v>
      </c>
      <c r="K199" s="722"/>
      <c r="L199" s="512"/>
      <c r="M199" s="721">
        <v>-25446400</v>
      </c>
      <c r="N199" s="722"/>
      <c r="O199" s="403"/>
      <c r="P199" s="565" t="s">
        <v>370</v>
      </c>
      <c r="Q199" s="566"/>
      <c r="R199" s="566"/>
      <c r="S199" s="566"/>
      <c r="T199" s="566"/>
      <c r="U199" s="566"/>
      <c r="V199" s="566"/>
      <c r="W199" s="567"/>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70"/>
      <c r="B200" s="707"/>
      <c r="C200" s="707"/>
      <c r="D200" s="404"/>
      <c r="E200" s="513"/>
      <c r="F200" s="511"/>
      <c r="G200" s="720"/>
      <c r="H200" s="720"/>
      <c r="I200" s="512"/>
      <c r="J200" s="720"/>
      <c r="K200" s="720"/>
      <c r="L200" s="512"/>
      <c r="M200" s="720"/>
      <c r="N200" s="720"/>
      <c r="O200" s="403"/>
      <c r="P200" s="568"/>
      <c r="Q200" s="569"/>
      <c r="R200" s="569"/>
      <c r="S200" s="569"/>
      <c r="T200" s="569"/>
      <c r="U200" s="569"/>
      <c r="V200" s="569"/>
      <c r="W200" s="570"/>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70"/>
      <c r="B201" s="699" t="s">
        <v>192</v>
      </c>
      <c r="C201" s="700"/>
      <c r="D201" s="404"/>
      <c r="E201" s="421">
        <f>'Financial Statements'!$F33</f>
        <v>997900000</v>
      </c>
      <c r="F201" s="511"/>
      <c r="G201" s="721">
        <v>0</v>
      </c>
      <c r="H201" s="722"/>
      <c r="I201" s="512"/>
      <c r="J201" s="721">
        <v>0</v>
      </c>
      <c r="K201" s="722"/>
      <c r="L201" s="512"/>
      <c r="M201" s="721">
        <v>0</v>
      </c>
      <c r="N201" s="722"/>
      <c r="O201" s="403"/>
      <c r="P201" s="568"/>
      <c r="Q201" s="569"/>
      <c r="R201" s="569"/>
      <c r="S201" s="569"/>
      <c r="T201" s="569"/>
      <c r="U201" s="569"/>
      <c r="V201" s="569"/>
      <c r="W201" s="570"/>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70"/>
      <c r="B202" s="707"/>
      <c r="C202" s="707"/>
      <c r="D202" s="404"/>
      <c r="E202" s="513"/>
      <c r="F202" s="514"/>
      <c r="G202" s="720"/>
      <c r="H202" s="720"/>
      <c r="I202" s="512"/>
      <c r="J202" s="720"/>
      <c r="K202" s="720"/>
      <c r="L202" s="512"/>
      <c r="M202" s="720"/>
      <c r="N202" s="720"/>
      <c r="O202" s="403"/>
      <c r="P202" s="568"/>
      <c r="Q202" s="569"/>
      <c r="R202" s="569"/>
      <c r="S202" s="569"/>
      <c r="T202" s="569"/>
      <c r="U202" s="569"/>
      <c r="V202" s="569"/>
      <c r="W202" s="570"/>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70"/>
      <c r="B203" s="699" t="s">
        <v>227</v>
      </c>
      <c r="C203" s="700"/>
      <c r="D203" s="404"/>
      <c r="E203" s="421">
        <f>'Financial Statements'!$F35</f>
        <v>1478000000</v>
      </c>
      <c r="F203" s="515"/>
      <c r="G203" s="721">
        <v>248000463</v>
      </c>
      <c r="H203" s="722"/>
      <c r="I203" s="512"/>
      <c r="J203" s="721">
        <v>200000000</v>
      </c>
      <c r="K203" s="722"/>
      <c r="L203" s="512"/>
      <c r="M203" s="721">
        <v>300000000</v>
      </c>
      <c r="N203" s="722"/>
      <c r="O203" s="403"/>
      <c r="P203" s="568"/>
      <c r="Q203" s="569"/>
      <c r="R203" s="569"/>
      <c r="S203" s="569"/>
      <c r="T203" s="569"/>
      <c r="U203" s="569"/>
      <c r="V203" s="569"/>
      <c r="W203" s="570"/>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70"/>
      <c r="B204" s="707"/>
      <c r="C204" s="707"/>
      <c r="D204" s="404"/>
      <c r="E204" s="513"/>
      <c r="F204" s="514"/>
      <c r="G204" s="720"/>
      <c r="H204" s="720"/>
      <c r="I204" s="512"/>
      <c r="J204" s="720"/>
      <c r="K204" s="720"/>
      <c r="L204" s="512"/>
      <c r="M204" s="720"/>
      <c r="N204" s="720"/>
      <c r="O204" s="403"/>
      <c r="P204" s="568"/>
      <c r="Q204" s="569"/>
      <c r="R204" s="569"/>
      <c r="S204" s="569"/>
      <c r="T204" s="569"/>
      <c r="U204" s="569"/>
      <c r="V204" s="569"/>
      <c r="W204" s="570"/>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70"/>
      <c r="B205" s="574" t="s">
        <v>228</v>
      </c>
      <c r="C205" s="576"/>
      <c r="D205" s="404"/>
      <c r="E205" s="421">
        <f>'Financial Statements'!$F36</f>
        <v>986500000</v>
      </c>
      <c r="F205" s="515"/>
      <c r="G205" s="721">
        <v>98650000</v>
      </c>
      <c r="H205" s="722"/>
      <c r="I205" s="512"/>
      <c r="J205" s="721">
        <v>108515000</v>
      </c>
      <c r="K205" s="722"/>
      <c r="L205" s="512"/>
      <c r="M205" s="721">
        <v>119366500</v>
      </c>
      <c r="N205" s="722"/>
      <c r="O205" s="403"/>
      <c r="P205" s="571"/>
      <c r="Q205" s="572"/>
      <c r="R205" s="572"/>
      <c r="S205" s="572"/>
      <c r="T205" s="572"/>
      <c r="U205" s="572"/>
      <c r="V205" s="572"/>
      <c r="W205" s="573"/>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70"/>
      <c r="B206" s="707"/>
      <c r="C206" s="707"/>
      <c r="D206" s="404"/>
      <c r="E206" s="275"/>
      <c r="F206" s="153"/>
      <c r="G206" s="650"/>
      <c r="H206" s="650"/>
      <c r="I206" s="401"/>
      <c r="J206" s="650"/>
      <c r="K206" s="650"/>
      <c r="L206" s="401"/>
      <c r="M206" s="650"/>
      <c r="N206" s="650"/>
      <c r="O206" s="403"/>
      <c r="P206" s="561"/>
      <c r="Q206" s="561"/>
      <c r="R206" s="561"/>
      <c r="S206" s="561"/>
      <c r="T206" s="561"/>
      <c r="U206" s="561"/>
      <c r="V206" s="561"/>
      <c r="W206" s="561"/>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70"/>
      <c r="B207" s="701" t="s">
        <v>230</v>
      </c>
      <c r="C207" s="701"/>
      <c r="D207" s="404"/>
      <c r="E207" s="275"/>
      <c r="F207" s="154"/>
      <c r="G207" s="594">
        <f>G197</f>
        <v>42521</v>
      </c>
      <c r="H207" s="719"/>
      <c r="I207" s="276"/>
      <c r="J207" s="594">
        <f>J197</f>
        <v>42886</v>
      </c>
      <c r="K207" s="719"/>
      <c r="L207" s="276"/>
      <c r="M207" s="594">
        <f>M197</f>
        <v>43251</v>
      </c>
      <c r="N207" s="719"/>
      <c r="O207" s="403"/>
      <c r="P207" s="561"/>
      <c r="Q207" s="561"/>
      <c r="R207" s="561"/>
      <c r="S207" s="561"/>
      <c r="T207" s="561"/>
      <c r="U207" s="561"/>
      <c r="V207" s="561"/>
      <c r="W207" s="561"/>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70"/>
      <c r="B208" s="707"/>
      <c r="C208" s="707"/>
      <c r="D208" s="404"/>
      <c r="E208" s="275"/>
      <c r="F208" s="153"/>
      <c r="G208" s="650"/>
      <c r="H208" s="650"/>
      <c r="I208" s="401"/>
      <c r="J208" s="650"/>
      <c r="K208" s="650"/>
      <c r="L208" s="401"/>
      <c r="M208" s="650"/>
      <c r="N208" s="650"/>
      <c r="O208" s="403"/>
      <c r="P208" s="561"/>
      <c r="Q208" s="561"/>
      <c r="R208" s="561"/>
      <c r="S208" s="561"/>
      <c r="T208" s="561"/>
      <c r="U208" s="561"/>
      <c r="V208" s="561"/>
      <c r="W208" s="561"/>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70"/>
      <c r="B209" s="702" t="s">
        <v>197</v>
      </c>
      <c r="C209" s="703"/>
      <c r="D209" s="404"/>
      <c r="E209" s="421">
        <f>'Financial Statements'!$F40</f>
        <v>1405900000</v>
      </c>
      <c r="F209" s="515"/>
      <c r="G209" s="721">
        <v>0</v>
      </c>
      <c r="H209" s="722"/>
      <c r="I209" s="512"/>
      <c r="J209" s="721">
        <v>0</v>
      </c>
      <c r="K209" s="722"/>
      <c r="L209" s="512"/>
      <c r="M209" s="721">
        <v>0</v>
      </c>
      <c r="N209" s="722"/>
      <c r="O209" s="403"/>
      <c r="P209" s="565" t="s">
        <v>349</v>
      </c>
      <c r="Q209" s="566"/>
      <c r="R209" s="566"/>
      <c r="S209" s="566"/>
      <c r="T209" s="566"/>
      <c r="U209" s="566"/>
      <c r="V209" s="566"/>
      <c r="W209" s="567"/>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70"/>
      <c r="B210" s="707"/>
      <c r="C210" s="707"/>
      <c r="D210" s="404"/>
      <c r="E210" s="513"/>
      <c r="F210" s="514"/>
      <c r="G210" s="720"/>
      <c r="H210" s="720"/>
      <c r="I210" s="512"/>
      <c r="J210" s="720"/>
      <c r="K210" s="720"/>
      <c r="L210" s="512"/>
      <c r="M210" s="720"/>
      <c r="N210" s="720"/>
      <c r="O210" s="403"/>
      <c r="P210" s="568"/>
      <c r="Q210" s="569"/>
      <c r="R210" s="569"/>
      <c r="S210" s="569"/>
      <c r="T210" s="569"/>
      <c r="U210" s="569"/>
      <c r="V210" s="569"/>
      <c r="W210" s="570"/>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70"/>
      <c r="B211" s="702" t="s">
        <v>199</v>
      </c>
      <c r="C211" s="703"/>
      <c r="D211" s="404"/>
      <c r="E211" s="421">
        <f>'Financial Statements'!$F42</f>
        <v>-7800000</v>
      </c>
      <c r="F211" s="515"/>
      <c r="G211" s="721">
        <v>0</v>
      </c>
      <c r="H211" s="722"/>
      <c r="I211" s="512"/>
      <c r="J211" s="721">
        <v>0</v>
      </c>
      <c r="K211" s="722"/>
      <c r="L211" s="512"/>
      <c r="M211" s="721">
        <v>0</v>
      </c>
      <c r="N211" s="722"/>
      <c r="O211" s="403"/>
      <c r="P211" s="568"/>
      <c r="Q211" s="569"/>
      <c r="R211" s="569"/>
      <c r="S211" s="569"/>
      <c r="T211" s="569"/>
      <c r="U211" s="569"/>
      <c r="V211" s="569"/>
      <c r="W211" s="570"/>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70"/>
      <c r="B212" s="707"/>
      <c r="C212" s="707"/>
      <c r="D212" s="404"/>
      <c r="E212" s="513"/>
      <c r="F212" s="516"/>
      <c r="G212" s="720"/>
      <c r="H212" s="720"/>
      <c r="I212" s="512"/>
      <c r="J212" s="720"/>
      <c r="K212" s="720"/>
      <c r="L212" s="512"/>
      <c r="M212" s="720"/>
      <c r="N212" s="720"/>
      <c r="O212" s="403"/>
      <c r="P212" s="568"/>
      <c r="Q212" s="569"/>
      <c r="R212" s="569"/>
      <c r="S212" s="569"/>
      <c r="T212" s="569"/>
      <c r="U212" s="569"/>
      <c r="V212" s="569"/>
      <c r="W212" s="570"/>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70"/>
      <c r="B213" s="699" t="s">
        <v>200</v>
      </c>
      <c r="C213" s="700"/>
      <c r="D213" s="404"/>
      <c r="E213" s="421">
        <f>'Financial Statements'!F43</f>
        <v>-90600000</v>
      </c>
      <c r="F213" s="511"/>
      <c r="G213" s="721">
        <v>248000463</v>
      </c>
      <c r="H213" s="722"/>
      <c r="I213" s="512"/>
      <c r="J213" s="721">
        <v>0</v>
      </c>
      <c r="K213" s="722"/>
      <c r="L213" s="512"/>
      <c r="M213" s="721">
        <v>0</v>
      </c>
      <c r="N213" s="722"/>
      <c r="O213" s="403"/>
      <c r="P213" s="571"/>
      <c r="Q213" s="572"/>
      <c r="R213" s="572"/>
      <c r="S213" s="572"/>
      <c r="T213" s="572"/>
      <c r="U213" s="572"/>
      <c r="V213" s="572"/>
      <c r="W213" s="573"/>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70"/>
      <c r="B214" s="707"/>
      <c r="C214" s="707"/>
      <c r="D214" s="404"/>
      <c r="E214" s="513"/>
      <c r="F214" s="511"/>
      <c r="G214" s="724"/>
      <c r="H214" s="724"/>
      <c r="I214" s="511"/>
      <c r="J214" s="724"/>
      <c r="K214" s="724"/>
      <c r="L214" s="511"/>
      <c r="M214" s="724"/>
      <c r="N214" s="724"/>
      <c r="O214" s="403"/>
      <c r="P214" s="561"/>
      <c r="Q214" s="561"/>
      <c r="R214" s="561"/>
      <c r="S214" s="561"/>
      <c r="T214" s="561"/>
      <c r="U214" s="561"/>
      <c r="V214" s="561"/>
      <c r="W214" s="561"/>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70"/>
      <c r="B215" s="583" t="s">
        <v>198</v>
      </c>
      <c r="C215" s="584"/>
      <c r="D215" s="403"/>
      <c r="E215" s="421">
        <f>'Financial Statements'!F41</f>
        <v>1026000000</v>
      </c>
      <c r="F215" s="511"/>
      <c r="G215" s="611">
        <f>'Projected Statements'!D14-G217</f>
        <v>109395743.20999998</v>
      </c>
      <c r="H215" s="612"/>
      <c r="I215" s="513"/>
      <c r="J215" s="611">
        <f>'Projected Statements'!E14-J217</f>
        <v>277904183.20999998</v>
      </c>
      <c r="K215" s="612"/>
      <c r="L215" s="513"/>
      <c r="M215" s="611">
        <f>'Projected Statements'!F14-M217</f>
        <v>488831843.21000004</v>
      </c>
      <c r="N215" s="612"/>
      <c r="O215" s="403"/>
      <c r="P215" s="562" t="s">
        <v>324</v>
      </c>
      <c r="Q215" s="563"/>
      <c r="R215" s="563"/>
      <c r="S215" s="563"/>
      <c r="T215" s="563"/>
      <c r="U215" s="563"/>
      <c r="V215" s="563"/>
      <c r="W215" s="564"/>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704"/>
      <c r="B216" s="704"/>
      <c r="C216" s="21"/>
      <c r="D216" s="21"/>
      <c r="E216" s="21"/>
      <c r="F216" s="21"/>
      <c r="G216" s="19"/>
      <c r="H216" s="19"/>
      <c r="I216" s="19"/>
      <c r="J216" s="19"/>
      <c r="K216" s="19"/>
      <c r="L216" s="19"/>
      <c r="M216" s="19"/>
      <c r="N216" s="19"/>
      <c r="O216" s="19"/>
      <c r="P216" s="19"/>
      <c r="Q216" s="19"/>
      <c r="R216" s="19"/>
      <c r="S216" s="19"/>
      <c r="T216" s="19"/>
      <c r="U216" s="704"/>
      <c r="V216" s="704"/>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74" t="s">
        <v>348</v>
      </c>
      <c r="C217" s="576"/>
      <c r="D217" s="19"/>
      <c r="E217" s="526" t="s">
        <v>375</v>
      </c>
      <c r="F217" s="401"/>
      <c r="G217" s="694">
        <v>278900000</v>
      </c>
      <c r="H217" s="695"/>
      <c r="I217" s="277"/>
      <c r="J217" s="694">
        <v>251010000</v>
      </c>
      <c r="K217" s="695"/>
      <c r="L217" s="277"/>
      <c r="M217" s="694">
        <v>251010000</v>
      </c>
      <c r="N217" s="695"/>
      <c r="O217" s="403"/>
      <c r="P217" s="574" t="s">
        <v>351</v>
      </c>
      <c r="Q217" s="575"/>
      <c r="R217" s="575"/>
      <c r="S217" s="575"/>
      <c r="T217" s="575"/>
      <c r="U217" s="575"/>
      <c r="V217" s="575"/>
      <c r="W217" s="576"/>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03"/>
      <c r="H218" s="403"/>
      <c r="I218" s="403"/>
      <c r="J218" s="403"/>
      <c r="K218" s="403"/>
      <c r="L218" s="403"/>
      <c r="M218" s="403"/>
      <c r="N218" s="403"/>
      <c r="O218" s="403"/>
      <c r="P218" s="409"/>
      <c r="Q218" s="409"/>
      <c r="R218" s="409"/>
      <c r="S218" s="409"/>
      <c r="T218" s="409"/>
      <c r="U218" s="409"/>
      <c r="V218" s="409"/>
      <c r="W218" s="409"/>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398"/>
      <c r="B219" s="398"/>
      <c r="C219" s="21"/>
      <c r="D219" s="21"/>
      <c r="E219" s="21"/>
      <c r="F219" s="21"/>
      <c r="G219" s="19"/>
      <c r="H219" s="19"/>
      <c r="I219" s="19"/>
      <c r="J219" s="19"/>
      <c r="K219" s="19"/>
      <c r="L219" s="19"/>
      <c r="M219" s="19"/>
      <c r="N219" s="19"/>
      <c r="O219" s="19"/>
      <c r="P219" s="19"/>
      <c r="Q219" s="19"/>
      <c r="R219" s="19"/>
      <c r="S219" s="19"/>
      <c r="T219" s="19"/>
      <c r="U219" s="19"/>
      <c r="V219" s="398"/>
      <c r="W219" s="398"/>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398"/>
      <c r="B220" s="398"/>
      <c r="C220" s="21"/>
      <c r="D220" s="21"/>
      <c r="E220" s="21"/>
      <c r="F220" s="21"/>
      <c r="G220" s="19"/>
      <c r="H220" s="19"/>
      <c r="I220" s="19"/>
      <c r="J220" s="19"/>
      <c r="K220" s="19"/>
      <c r="L220" s="19"/>
      <c r="M220" s="19"/>
      <c r="N220" s="19"/>
      <c r="O220" s="19"/>
      <c r="P220" s="19"/>
      <c r="Q220" s="19"/>
      <c r="R220" s="19"/>
      <c r="S220" s="19"/>
      <c r="T220" s="19"/>
      <c r="U220" s="398"/>
      <c r="V220" s="398"/>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704"/>
      <c r="C222" s="704"/>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sheet="1" objects="1" scenarios="1" formatColumns="0" formatRows="0"/>
  <mergeCells count="5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M210:N210"/>
    <mergeCell ref="M211:N211"/>
    <mergeCell ref="M212:N212"/>
    <mergeCell ref="M213:N213"/>
    <mergeCell ref="M214:N214"/>
    <mergeCell ref="M181:N181"/>
    <mergeCell ref="M182:N182"/>
    <mergeCell ref="M183:N183"/>
    <mergeCell ref="M184:N184"/>
    <mergeCell ref="M185:N185"/>
    <mergeCell ref="M186:N186"/>
    <mergeCell ref="M200:N200"/>
    <mergeCell ref="M205:N205"/>
    <mergeCell ref="M206:N206"/>
    <mergeCell ref="M207:N207"/>
    <mergeCell ref="M194:N194"/>
    <mergeCell ref="M199:N199"/>
    <mergeCell ref="M209:N209"/>
    <mergeCell ref="J190:K190"/>
    <mergeCell ref="J191:K191"/>
    <mergeCell ref="M191:N191"/>
    <mergeCell ref="M192:N192"/>
    <mergeCell ref="J192:K192"/>
    <mergeCell ref="J181:K181"/>
    <mergeCell ref="J182:K182"/>
    <mergeCell ref="M178:N178"/>
    <mergeCell ref="M180:N180"/>
    <mergeCell ref="J183:K183"/>
    <mergeCell ref="J184:K184"/>
    <mergeCell ref="J189:K189"/>
    <mergeCell ref="G207:H207"/>
    <mergeCell ref="G208:H208"/>
    <mergeCell ref="G212:H212"/>
    <mergeCell ref="G195:H195"/>
    <mergeCell ref="G196:H196"/>
    <mergeCell ref="G197:H197"/>
    <mergeCell ref="G198:H198"/>
    <mergeCell ref="G199:H199"/>
    <mergeCell ref="G200:H200"/>
    <mergeCell ref="G201:H201"/>
    <mergeCell ref="G202:H202"/>
    <mergeCell ref="G203:H203"/>
    <mergeCell ref="G210:H210"/>
    <mergeCell ref="G211:H211"/>
    <mergeCell ref="G204:H204"/>
    <mergeCell ref="G205:H205"/>
    <mergeCell ref="G206:H206"/>
    <mergeCell ref="G209:H209"/>
    <mergeCell ref="G189:H189"/>
    <mergeCell ref="G190:H190"/>
    <mergeCell ref="G191:H191"/>
    <mergeCell ref="G192:H192"/>
    <mergeCell ref="G193:H193"/>
    <mergeCell ref="G194:H194"/>
    <mergeCell ref="B200:C200"/>
    <mergeCell ref="B197:C197"/>
    <mergeCell ref="B202:C202"/>
    <mergeCell ref="B199:C199"/>
    <mergeCell ref="B192:C192"/>
    <mergeCell ref="B191:C191"/>
    <mergeCell ref="B194:C194"/>
    <mergeCell ref="B193:C193"/>
    <mergeCell ref="B198:C198"/>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J193:K193"/>
    <mergeCell ref="J194:K194"/>
    <mergeCell ref="J195:K195"/>
    <mergeCell ref="J196:K196"/>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E82:F82"/>
    <mergeCell ref="E83:F83"/>
    <mergeCell ref="H83:N83"/>
    <mergeCell ref="B82:C82"/>
    <mergeCell ref="E79:F79"/>
    <mergeCell ref="H79:N79"/>
    <mergeCell ref="E80:F80"/>
    <mergeCell ref="E81:F81"/>
    <mergeCell ref="H81:N81"/>
    <mergeCell ref="B62:C62"/>
    <mergeCell ref="B63:C63"/>
    <mergeCell ref="B54:C54"/>
    <mergeCell ref="B55:C55"/>
    <mergeCell ref="B50:C50"/>
    <mergeCell ref="B51:C51"/>
    <mergeCell ref="B52:C52"/>
    <mergeCell ref="B53:C53"/>
    <mergeCell ref="B47:C47"/>
    <mergeCell ref="B48:C48"/>
    <mergeCell ref="B49:C49"/>
    <mergeCell ref="B8:N8"/>
    <mergeCell ref="B11:C11"/>
    <mergeCell ref="E11:F11"/>
    <mergeCell ref="H11:I11"/>
    <mergeCell ref="H12:I12"/>
    <mergeCell ref="H13:I13"/>
    <mergeCell ref="B12:C12"/>
    <mergeCell ref="B13:C13"/>
    <mergeCell ref="B14:C14"/>
    <mergeCell ref="E12:F12"/>
    <mergeCell ref="E13:F13"/>
    <mergeCell ref="H14:I14"/>
    <mergeCell ref="L10:R11"/>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H15:I15"/>
    <mergeCell ref="H16:I16"/>
    <mergeCell ref="H17:I17"/>
    <mergeCell ref="H37:I37"/>
    <mergeCell ref="H38:I38"/>
    <mergeCell ref="H39:I39"/>
    <mergeCell ref="H40:I40"/>
    <mergeCell ref="H30:I30"/>
    <mergeCell ref="H31:I31"/>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s>
  <hyperlinks>
    <hyperlink ref="B151:C151" location="'Projected Statements'!B2" display="Income Statement"/>
    <hyperlink ref="B176:C176" location="'Projected Statements'!B17" display="Balance Sheet           (Start at the bottom)"/>
  </hyperlinks>
  <pageMargins left="0.7" right="0.7" top="0.75" bottom="0.75" header="0.3" footer="0.3"/>
  <ignoredErrors>
    <ignoredError sqref="E215"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workbookViewId="0">
      <selection activeCell="O27" sqref="O27"/>
    </sheetView>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13</v>
      </c>
      <c r="C2" s="107"/>
      <c r="D2" s="107"/>
      <c r="E2" s="107"/>
      <c r="F2" s="107"/>
      <c r="G2" s="107"/>
      <c r="H2" s="107"/>
      <c r="I2" s="107"/>
      <c r="J2" s="107"/>
      <c r="K2" s="107"/>
    </row>
    <row r="3" spans="1:11" ht="16" x14ac:dyDescent="0.2">
      <c r="A3" s="107"/>
      <c r="B3" s="107"/>
      <c r="C3" s="107"/>
      <c r="D3" s="107"/>
      <c r="E3" s="735"/>
      <c r="F3" s="735"/>
      <c r="G3" s="735"/>
      <c r="H3" s="735"/>
      <c r="I3" s="735"/>
      <c r="J3" s="735"/>
      <c r="K3" s="735"/>
    </row>
    <row r="4" spans="1:11" ht="16" x14ac:dyDescent="0.2">
      <c r="A4" s="35">
        <v>1</v>
      </c>
      <c r="B4" s="36" t="s">
        <v>281</v>
      </c>
      <c r="C4" s="736"/>
      <c r="D4" s="736"/>
      <c r="E4" s="107"/>
      <c r="F4" s="107"/>
      <c r="G4" s="107"/>
      <c r="H4" s="107"/>
      <c r="I4" s="107"/>
      <c r="J4" s="107"/>
      <c r="K4" s="107"/>
    </row>
    <row r="5" spans="1:11" ht="32.25" customHeight="1" x14ac:dyDescent="0.2">
      <c r="A5" s="35">
        <v>2</v>
      </c>
      <c r="B5" s="37" t="s">
        <v>279</v>
      </c>
      <c r="C5" s="107"/>
      <c r="D5" s="107"/>
      <c r="E5" s="107"/>
      <c r="F5" s="107"/>
      <c r="G5" s="107"/>
      <c r="H5" s="107"/>
      <c r="I5" s="107"/>
      <c r="J5" s="107"/>
      <c r="K5" s="107"/>
    </row>
    <row r="6" spans="1:11" ht="16" x14ac:dyDescent="0.2">
      <c r="A6" s="35">
        <v>3</v>
      </c>
      <c r="B6" s="107" t="s">
        <v>358</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16" t="s">
        <v>14</v>
      </c>
      <c r="B9" s="117" t="s">
        <v>3</v>
      </c>
      <c r="C9" s="118" t="s">
        <v>9</v>
      </c>
      <c r="D9" s="119" t="s">
        <v>10</v>
      </c>
      <c r="E9" s="120" t="s">
        <v>16</v>
      </c>
      <c r="F9" s="107"/>
      <c r="G9" s="107"/>
      <c r="H9" s="107"/>
      <c r="I9" s="107"/>
      <c r="J9" s="107"/>
      <c r="K9" s="107"/>
    </row>
    <row r="10" spans="1:11" ht="15.75" customHeight="1" x14ac:dyDescent="0.2">
      <c r="A10" s="121">
        <v>1</v>
      </c>
      <c r="B10" s="39">
        <f>'PART I'!B28</f>
        <v>0</v>
      </c>
      <c r="C10" s="122">
        <f>'PART I'!D28</f>
        <v>0</v>
      </c>
      <c r="D10" s="123">
        <f>'PART I'!F28</f>
        <v>0</v>
      </c>
      <c r="E10" s="140">
        <f t="shared" ref="E10:E19" si="0">C10*D10</f>
        <v>0</v>
      </c>
      <c r="F10" s="107"/>
      <c r="G10" s="107"/>
      <c r="H10" s="107"/>
      <c r="I10" s="107"/>
      <c r="J10" s="107"/>
      <c r="K10" s="107"/>
    </row>
    <row r="11" spans="1:11" ht="14.25" customHeight="1" x14ac:dyDescent="0.2">
      <c r="A11" s="125">
        <v>2</v>
      </c>
      <c r="B11" s="126">
        <f>'PART I'!B29</f>
        <v>0</v>
      </c>
      <c r="C11" s="127">
        <f>'PART I'!D29</f>
        <v>0</v>
      </c>
      <c r="D11" s="128">
        <f>'PART I'!F29</f>
        <v>0</v>
      </c>
      <c r="E11" s="142">
        <f t="shared" si="0"/>
        <v>0</v>
      </c>
      <c r="F11" s="107"/>
      <c r="G11" s="107"/>
      <c r="H11" s="107"/>
      <c r="I11" s="107"/>
      <c r="J11" s="107"/>
      <c r="K11" s="107"/>
    </row>
    <row r="12" spans="1:11" ht="16" x14ac:dyDescent="0.2">
      <c r="A12" s="130">
        <v>3</v>
      </c>
      <c r="B12" s="131">
        <f>'PART I'!B30</f>
        <v>0</v>
      </c>
      <c r="C12" s="132">
        <f>'PART I'!D30</f>
        <v>0</v>
      </c>
      <c r="D12" s="133">
        <f>'PART I'!F30</f>
        <v>0</v>
      </c>
      <c r="E12" s="144">
        <f t="shared" si="0"/>
        <v>0</v>
      </c>
      <c r="F12" s="107"/>
      <c r="G12" s="107"/>
      <c r="H12" s="107"/>
      <c r="I12" s="107"/>
      <c r="J12" s="107"/>
      <c r="K12" s="107"/>
    </row>
    <row r="13" spans="1:11" ht="15.75" customHeight="1" x14ac:dyDescent="0.2">
      <c r="A13" s="125">
        <v>5</v>
      </c>
      <c r="B13" s="126">
        <f>'PART I'!B31</f>
        <v>0</v>
      </c>
      <c r="C13" s="127">
        <f>'PART I'!D31</f>
        <v>0</v>
      </c>
      <c r="D13" s="128">
        <f>'PART I'!F31</f>
        <v>0</v>
      </c>
      <c r="E13" s="142">
        <f t="shared" si="0"/>
        <v>0</v>
      </c>
      <c r="F13" s="107"/>
      <c r="G13" s="107"/>
      <c r="H13" s="107"/>
      <c r="I13" s="107"/>
      <c r="J13" s="107"/>
      <c r="K13" s="107"/>
    </row>
    <row r="14" spans="1:11" ht="16" x14ac:dyDescent="0.2">
      <c r="A14" s="130">
        <v>5</v>
      </c>
      <c r="B14" s="131">
        <f>'PART I'!B32</f>
        <v>0</v>
      </c>
      <c r="C14" s="132">
        <f>'PART I'!D32</f>
        <v>0</v>
      </c>
      <c r="D14" s="133">
        <f>'PART I'!F32</f>
        <v>0</v>
      </c>
      <c r="E14" s="144">
        <f t="shared" si="0"/>
        <v>0</v>
      </c>
      <c r="F14" s="107"/>
      <c r="G14" s="107"/>
      <c r="H14" s="107"/>
      <c r="I14" s="107"/>
      <c r="J14" s="107"/>
      <c r="K14" s="107"/>
    </row>
    <row r="15" spans="1:11" ht="16" x14ac:dyDescent="0.2">
      <c r="A15" s="125">
        <v>6</v>
      </c>
      <c r="B15" s="126">
        <f>'PART I'!B33</f>
        <v>0</v>
      </c>
      <c r="C15" s="127">
        <f>'PART I'!D33</f>
        <v>0</v>
      </c>
      <c r="D15" s="128">
        <f>'PART I'!F33</f>
        <v>0</v>
      </c>
      <c r="E15" s="142">
        <f t="shared" si="0"/>
        <v>0</v>
      </c>
      <c r="F15" s="107"/>
      <c r="G15" s="107"/>
      <c r="H15" s="107"/>
      <c r="I15" s="107"/>
      <c r="J15" s="107"/>
      <c r="K15" s="107"/>
    </row>
    <row r="16" spans="1:11" ht="16" x14ac:dyDescent="0.2">
      <c r="A16" s="130">
        <v>7</v>
      </c>
      <c r="B16" s="131">
        <f>'PART I'!B34</f>
        <v>0</v>
      </c>
      <c r="C16" s="132">
        <f>'PART I'!D34</f>
        <v>0</v>
      </c>
      <c r="D16" s="133">
        <f>'PART I'!F34</f>
        <v>0</v>
      </c>
      <c r="E16" s="144">
        <f t="shared" si="0"/>
        <v>0</v>
      </c>
      <c r="F16" s="107"/>
      <c r="G16" s="107"/>
      <c r="H16" s="107"/>
      <c r="I16" s="107"/>
      <c r="J16" s="107"/>
      <c r="K16" s="107"/>
    </row>
    <row r="17" spans="1:11" ht="16" x14ac:dyDescent="0.2">
      <c r="A17" s="125">
        <v>8</v>
      </c>
      <c r="B17" s="126">
        <f>'PART I'!B35</f>
        <v>0</v>
      </c>
      <c r="C17" s="127">
        <f>'PART I'!D35</f>
        <v>0</v>
      </c>
      <c r="D17" s="128">
        <f>'PART I'!F35</f>
        <v>0</v>
      </c>
      <c r="E17" s="142">
        <f t="shared" si="0"/>
        <v>0</v>
      </c>
      <c r="F17" s="107"/>
      <c r="G17" s="107"/>
      <c r="H17" s="107"/>
      <c r="I17" s="107"/>
      <c r="J17" s="107"/>
      <c r="K17" s="107"/>
    </row>
    <row r="18" spans="1:11" ht="16" x14ac:dyDescent="0.2">
      <c r="A18" s="130">
        <v>9</v>
      </c>
      <c r="B18" s="131">
        <f>'PART I'!B36</f>
        <v>0</v>
      </c>
      <c r="C18" s="132">
        <f>'PART I'!D36</f>
        <v>0</v>
      </c>
      <c r="D18" s="133">
        <f>'PART I'!F36</f>
        <v>0</v>
      </c>
      <c r="E18" s="144">
        <f t="shared" si="0"/>
        <v>0</v>
      </c>
      <c r="F18" s="107"/>
      <c r="G18" s="107"/>
      <c r="H18" s="107"/>
      <c r="I18" s="107"/>
      <c r="J18" s="107"/>
      <c r="K18" s="107"/>
    </row>
    <row r="19" spans="1:11" ht="17" thickBot="1" x14ac:dyDescent="0.25">
      <c r="A19" s="135">
        <v>10</v>
      </c>
      <c r="B19" s="136">
        <f>'PART I'!B37</f>
        <v>0</v>
      </c>
      <c r="C19" s="137">
        <f>'PART I'!D37</f>
        <v>0</v>
      </c>
      <c r="D19" s="138">
        <f>'PART I'!F37</f>
        <v>0</v>
      </c>
      <c r="E19" s="379">
        <f t="shared" si="0"/>
        <v>0</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48" t="s">
        <v>14</v>
      </c>
      <c r="B22" s="449" t="s">
        <v>11</v>
      </c>
      <c r="C22" s="493" t="s">
        <v>9</v>
      </c>
      <c r="D22" s="497" t="s">
        <v>10</v>
      </c>
      <c r="E22" s="452" t="s">
        <v>16</v>
      </c>
      <c r="F22" s="107"/>
      <c r="G22" s="107"/>
      <c r="H22" s="107"/>
      <c r="I22" s="107"/>
      <c r="J22" s="107"/>
      <c r="K22" s="107"/>
    </row>
    <row r="23" spans="1:11" ht="16" x14ac:dyDescent="0.2">
      <c r="A23" s="453">
        <v>1</v>
      </c>
      <c r="B23" s="454">
        <f>'PART I'!B40</f>
        <v>0</v>
      </c>
      <c r="C23" s="498">
        <f>'PART I'!D40</f>
        <v>0</v>
      </c>
      <c r="D23" s="470">
        <f>'PART I'!F40</f>
        <v>0</v>
      </c>
      <c r="E23" s="494">
        <f>C23*D23</f>
        <v>0</v>
      </c>
      <c r="F23" s="107"/>
      <c r="G23" s="107"/>
      <c r="H23" s="107"/>
      <c r="I23" s="107"/>
      <c r="J23" s="107"/>
      <c r="K23" s="107"/>
    </row>
    <row r="24" spans="1:11" ht="17.25" customHeight="1" x14ac:dyDescent="0.2">
      <c r="A24" s="457">
        <v>2</v>
      </c>
      <c r="B24" s="465">
        <f>'PART I'!B41</f>
        <v>0</v>
      </c>
      <c r="C24" s="499">
        <f>'PART I'!D41</f>
        <v>0</v>
      </c>
      <c r="D24" s="471">
        <f>'PART I'!F41</f>
        <v>0</v>
      </c>
      <c r="E24" s="495">
        <f t="shared" ref="E24:E32" si="1">C24*D24</f>
        <v>0</v>
      </c>
      <c r="F24" s="107"/>
      <c r="G24" s="115"/>
      <c r="H24" s="107"/>
      <c r="I24" s="107"/>
      <c r="J24" s="107"/>
      <c r="K24" s="107"/>
    </row>
    <row r="25" spans="1:11" ht="16" x14ac:dyDescent="0.2">
      <c r="A25" s="461">
        <v>3</v>
      </c>
      <c r="B25" s="458">
        <f>'PART I'!B42</f>
        <v>0</v>
      </c>
      <c r="C25" s="500">
        <f>'PART I'!D42</f>
        <v>0</v>
      </c>
      <c r="D25" s="472">
        <f>'PART I'!F42</f>
        <v>0</v>
      </c>
      <c r="E25" s="496">
        <f t="shared" si="1"/>
        <v>0</v>
      </c>
      <c r="F25" s="107"/>
      <c r="G25" s="107"/>
      <c r="H25" s="107"/>
      <c r="I25" s="107"/>
      <c r="J25" s="107"/>
      <c r="K25" s="107"/>
    </row>
    <row r="26" spans="1:11" ht="16" x14ac:dyDescent="0.2">
      <c r="A26" s="457">
        <v>4</v>
      </c>
      <c r="B26" s="465">
        <f>'PART I'!B43</f>
        <v>0</v>
      </c>
      <c r="C26" s="499">
        <f>'PART I'!D43</f>
        <v>0</v>
      </c>
      <c r="D26" s="471">
        <f>'PART I'!F43</f>
        <v>0</v>
      </c>
      <c r="E26" s="495">
        <f t="shared" si="1"/>
        <v>0</v>
      </c>
      <c r="F26" s="107"/>
      <c r="G26" s="107"/>
      <c r="H26" s="107"/>
      <c r="I26" s="107"/>
      <c r="J26" s="107"/>
      <c r="K26" s="107"/>
    </row>
    <row r="27" spans="1:11" ht="16" x14ac:dyDescent="0.2">
      <c r="A27" s="461">
        <v>5</v>
      </c>
      <c r="B27" s="458">
        <f>'PART I'!B44</f>
        <v>0</v>
      </c>
      <c r="C27" s="501">
        <f>'PART I'!D44</f>
        <v>0</v>
      </c>
      <c r="D27" s="472">
        <f>'PART I'!F44</f>
        <v>0</v>
      </c>
      <c r="E27" s="496">
        <f t="shared" si="1"/>
        <v>0</v>
      </c>
      <c r="F27" s="107"/>
      <c r="G27" s="107"/>
      <c r="H27" s="107"/>
      <c r="I27" s="107"/>
      <c r="J27" s="107"/>
      <c r="K27" s="107"/>
    </row>
    <row r="28" spans="1:11" ht="16" x14ac:dyDescent="0.2">
      <c r="A28" s="457">
        <v>6</v>
      </c>
      <c r="B28" s="465">
        <f>'PART I'!B45</f>
        <v>0</v>
      </c>
      <c r="C28" s="499">
        <f>'PART I'!D45</f>
        <v>0</v>
      </c>
      <c r="D28" s="471">
        <f>'PART I'!F45</f>
        <v>0</v>
      </c>
      <c r="E28" s="495">
        <f t="shared" si="1"/>
        <v>0</v>
      </c>
      <c r="F28" s="107"/>
      <c r="G28" s="107"/>
      <c r="H28" s="107"/>
      <c r="I28" s="107"/>
      <c r="J28" s="107"/>
      <c r="K28" s="107"/>
    </row>
    <row r="29" spans="1:11" ht="16" x14ac:dyDescent="0.2">
      <c r="A29" s="461">
        <v>7</v>
      </c>
      <c r="B29" s="458">
        <f>'PART I'!B46</f>
        <v>0</v>
      </c>
      <c r="C29" s="501">
        <f>'PART I'!D46</f>
        <v>0</v>
      </c>
      <c r="D29" s="472">
        <f>'PART I'!F46</f>
        <v>0</v>
      </c>
      <c r="E29" s="496">
        <f t="shared" si="1"/>
        <v>0</v>
      </c>
      <c r="F29" s="107"/>
      <c r="G29" s="107"/>
      <c r="H29" s="107"/>
      <c r="I29" s="107"/>
      <c r="J29" s="107"/>
      <c r="K29" s="107"/>
    </row>
    <row r="30" spans="1:11" ht="16" x14ac:dyDescent="0.2">
      <c r="A30" s="457">
        <v>8</v>
      </c>
      <c r="B30" s="465">
        <f>'PART I'!B47</f>
        <v>0</v>
      </c>
      <c r="C30" s="499">
        <f>'PART I'!D47</f>
        <v>0</v>
      </c>
      <c r="D30" s="471">
        <f>'PART I'!F47</f>
        <v>0</v>
      </c>
      <c r="E30" s="495">
        <f t="shared" si="1"/>
        <v>0</v>
      </c>
      <c r="F30" s="107"/>
      <c r="G30" s="107"/>
      <c r="H30" s="107"/>
      <c r="I30" s="107"/>
      <c r="J30" s="107"/>
      <c r="K30" s="107"/>
    </row>
    <row r="31" spans="1:11" ht="16" x14ac:dyDescent="0.2">
      <c r="A31" s="461">
        <v>9</v>
      </c>
      <c r="B31" s="458">
        <f>'PART I'!B48</f>
        <v>0</v>
      </c>
      <c r="C31" s="501">
        <f>'PART I'!D48</f>
        <v>0</v>
      </c>
      <c r="D31" s="472">
        <f>'PART I'!F48</f>
        <v>0</v>
      </c>
      <c r="E31" s="496">
        <f t="shared" si="1"/>
        <v>0</v>
      </c>
      <c r="F31" s="107"/>
      <c r="G31" s="107"/>
      <c r="H31" s="107"/>
      <c r="I31" s="107"/>
      <c r="J31" s="107"/>
      <c r="K31" s="107"/>
    </row>
    <row r="32" spans="1:11" ht="17" thickBot="1" x14ac:dyDescent="0.25">
      <c r="A32" s="457">
        <v>10</v>
      </c>
      <c r="B32" s="465">
        <f>'PART I'!B49</f>
        <v>0</v>
      </c>
      <c r="C32" s="499">
        <f>'PART I'!D49</f>
        <v>0</v>
      </c>
      <c r="D32" s="471">
        <f>'PART I'!F49</f>
        <v>0</v>
      </c>
      <c r="E32" s="495">
        <f t="shared" si="1"/>
        <v>0</v>
      </c>
      <c r="F32" s="107"/>
      <c r="G32" s="107"/>
      <c r="H32" s="107"/>
      <c r="I32" s="107"/>
      <c r="J32" s="107"/>
      <c r="K32" s="107"/>
    </row>
    <row r="33" spans="1:11" ht="17" thickBot="1" x14ac:dyDescent="0.25">
      <c r="A33" s="444"/>
      <c r="B33" s="445" t="s">
        <v>15</v>
      </c>
      <c r="C33" s="502">
        <f>'PART I'!D51</f>
        <v>0</v>
      </c>
      <c r="D33" s="473">
        <f>'PART I'!F50</f>
        <v>0</v>
      </c>
      <c r="E33" s="469">
        <f>SUM(E10:E19)+SUM(E23:E32)</f>
        <v>0</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workbookViewId="0">
      <selection activeCell="C10" sqref="C10"/>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25</v>
      </c>
      <c r="C2" s="107"/>
      <c r="D2" s="107"/>
    </row>
    <row r="3" spans="1:5" ht="16" x14ac:dyDescent="0.2">
      <c r="A3" s="107"/>
      <c r="B3" s="107"/>
      <c r="C3" s="107"/>
      <c r="D3" s="107"/>
    </row>
    <row r="4" spans="1:5" ht="16" x14ac:dyDescent="0.2">
      <c r="A4" s="35">
        <v>1</v>
      </c>
      <c r="B4" s="36" t="s">
        <v>281</v>
      </c>
      <c r="C4" s="736"/>
      <c r="D4" s="736"/>
      <c r="E4" s="107"/>
    </row>
    <row r="5" spans="1:5" ht="32" x14ac:dyDescent="0.2">
      <c r="A5" s="35">
        <v>2</v>
      </c>
      <c r="B5" s="37" t="s">
        <v>279</v>
      </c>
      <c r="C5" s="107"/>
      <c r="D5" s="107"/>
      <c r="E5" s="107"/>
    </row>
    <row r="6" spans="1:5" ht="16" x14ac:dyDescent="0.2">
      <c r="A6" s="35">
        <v>3</v>
      </c>
      <c r="B6" s="107" t="s">
        <v>358</v>
      </c>
      <c r="C6" s="107"/>
      <c r="D6" s="107"/>
      <c r="E6" s="107"/>
    </row>
    <row r="7" spans="1:5" ht="16" x14ac:dyDescent="0.2">
      <c r="A7" s="107"/>
      <c r="B7" s="107"/>
      <c r="C7" s="107"/>
      <c r="D7" s="107"/>
      <c r="E7" s="107"/>
    </row>
    <row r="8" spans="1:5" ht="16" thickBot="1" x14ac:dyDescent="0.25"/>
    <row r="9" spans="1:5" ht="16" thickBot="1" x14ac:dyDescent="0.25">
      <c r="A9" s="116" t="s">
        <v>14</v>
      </c>
      <c r="B9" s="117" t="s">
        <v>22</v>
      </c>
      <c r="C9" s="118" t="s">
        <v>9</v>
      </c>
      <c r="D9" s="119" t="s">
        <v>10</v>
      </c>
      <c r="E9" s="120" t="s">
        <v>16</v>
      </c>
    </row>
    <row r="10" spans="1:5" x14ac:dyDescent="0.2">
      <c r="A10" s="121">
        <v>1</v>
      </c>
      <c r="B10" s="39">
        <f>'PART I'!B70</f>
        <v>0</v>
      </c>
      <c r="C10" s="122">
        <f>'PART I'!D70</f>
        <v>0</v>
      </c>
      <c r="D10" s="123">
        <f>'PART I'!F70</f>
        <v>0</v>
      </c>
      <c r="E10" s="124">
        <f t="shared" ref="E10:E19" si="0">C10*D10</f>
        <v>0</v>
      </c>
    </row>
    <row r="11" spans="1:5" x14ac:dyDescent="0.2">
      <c r="A11" s="125">
        <v>2</v>
      </c>
      <c r="B11" s="126">
        <f>'PART I'!B71</f>
        <v>0</v>
      </c>
      <c r="C11" s="127">
        <f>'PART I'!D71</f>
        <v>0</v>
      </c>
      <c r="D11" s="141">
        <f>'PART I'!F71</f>
        <v>0</v>
      </c>
      <c r="E11" s="129">
        <f t="shared" si="0"/>
        <v>0</v>
      </c>
    </row>
    <row r="12" spans="1:5" x14ac:dyDescent="0.2">
      <c r="A12" s="130">
        <v>3</v>
      </c>
      <c r="B12" s="131">
        <f>'PART I'!B72</f>
        <v>0</v>
      </c>
      <c r="C12" s="132">
        <f>'PART I'!D72</f>
        <v>0</v>
      </c>
      <c r="D12" s="143">
        <f>'PART I'!F72</f>
        <v>0</v>
      </c>
      <c r="E12" s="134">
        <f t="shared" si="0"/>
        <v>0</v>
      </c>
    </row>
    <row r="13" spans="1:5" x14ac:dyDescent="0.2">
      <c r="A13" s="125">
        <v>4</v>
      </c>
      <c r="B13" s="126">
        <f>'PART I'!B73</f>
        <v>0</v>
      </c>
      <c r="C13" s="127">
        <f>'PART I'!D73</f>
        <v>0</v>
      </c>
      <c r="D13" s="141">
        <f>'PART I'!F73</f>
        <v>0</v>
      </c>
      <c r="E13" s="129">
        <f t="shared" si="0"/>
        <v>0</v>
      </c>
    </row>
    <row r="14" spans="1:5" x14ac:dyDescent="0.2">
      <c r="A14" s="130">
        <v>5</v>
      </c>
      <c r="B14" s="131">
        <f>'PART I'!B74</f>
        <v>0</v>
      </c>
      <c r="C14" s="132">
        <f>'PART I'!D74</f>
        <v>0</v>
      </c>
      <c r="D14" s="143">
        <f>'PART I'!F74</f>
        <v>0</v>
      </c>
      <c r="E14" s="134">
        <f t="shared" si="0"/>
        <v>0</v>
      </c>
    </row>
    <row r="15" spans="1:5" x14ac:dyDescent="0.2">
      <c r="A15" s="125">
        <v>6</v>
      </c>
      <c r="B15" s="126">
        <f>'PART I'!B75</f>
        <v>0</v>
      </c>
      <c r="C15" s="127">
        <f>'PART I'!D75</f>
        <v>0</v>
      </c>
      <c r="D15" s="141">
        <f>'PART I'!F75</f>
        <v>0</v>
      </c>
      <c r="E15" s="129">
        <f t="shared" si="0"/>
        <v>0</v>
      </c>
    </row>
    <row r="16" spans="1:5" x14ac:dyDescent="0.2">
      <c r="A16" s="130">
        <v>7</v>
      </c>
      <c r="B16" s="131">
        <f>'PART I'!B76</f>
        <v>0</v>
      </c>
      <c r="C16" s="132">
        <f>'PART I'!D76</f>
        <v>0</v>
      </c>
      <c r="D16" s="143">
        <f>'PART I'!F76</f>
        <v>0</v>
      </c>
      <c r="E16" s="134">
        <f t="shared" si="0"/>
        <v>0</v>
      </c>
    </row>
    <row r="17" spans="1:9" x14ac:dyDescent="0.2">
      <c r="A17" s="125">
        <v>8</v>
      </c>
      <c r="B17" s="126">
        <f>'PART I'!B77</f>
        <v>0</v>
      </c>
      <c r="C17" s="127">
        <f>'PART I'!D77</f>
        <v>0</v>
      </c>
      <c r="D17" s="141">
        <f>'PART I'!F77</f>
        <v>0</v>
      </c>
      <c r="E17" s="129">
        <f t="shared" si="0"/>
        <v>0</v>
      </c>
    </row>
    <row r="18" spans="1:9" x14ac:dyDescent="0.2">
      <c r="A18" s="130">
        <v>9</v>
      </c>
      <c r="B18" s="131">
        <f>'PART I'!B78</f>
        <v>0</v>
      </c>
      <c r="C18" s="132">
        <f>'PART I'!D78</f>
        <v>0</v>
      </c>
      <c r="D18" s="143">
        <f>'PART I'!F78</f>
        <v>0</v>
      </c>
      <c r="E18" s="134">
        <f t="shared" si="0"/>
        <v>0</v>
      </c>
    </row>
    <row r="19" spans="1:9" ht="16" thickBot="1" x14ac:dyDescent="0.25">
      <c r="A19" s="135">
        <v>10</v>
      </c>
      <c r="B19" s="136">
        <f>'PART I'!B79</f>
        <v>0</v>
      </c>
      <c r="C19" s="137">
        <f>'PART I'!D79</f>
        <v>0</v>
      </c>
      <c r="D19" s="145">
        <f>'PART I'!F79</f>
        <v>0</v>
      </c>
      <c r="E19" s="139">
        <f t="shared" si="0"/>
        <v>0</v>
      </c>
    </row>
    <row r="20" spans="1:9" x14ac:dyDescent="0.2">
      <c r="A20" s="38"/>
      <c r="B20" s="38"/>
      <c r="C20" s="38"/>
      <c r="D20" s="38"/>
      <c r="E20" s="38"/>
      <c r="I20" s="110"/>
    </row>
    <row r="21" spans="1:9" ht="16" thickBot="1" x14ac:dyDescent="0.25">
      <c r="A21" s="38"/>
      <c r="B21" s="38"/>
      <c r="C21" s="38"/>
      <c r="D21" s="38"/>
      <c r="E21" s="38"/>
    </row>
    <row r="22" spans="1:9" ht="16" thickBot="1" x14ac:dyDescent="0.25">
      <c r="A22" s="448" t="s">
        <v>14</v>
      </c>
      <c r="B22" s="449" t="s">
        <v>23</v>
      </c>
      <c r="C22" s="450" t="s">
        <v>9</v>
      </c>
      <c r="D22" s="451" t="s">
        <v>10</v>
      </c>
      <c r="E22" s="452" t="s">
        <v>16</v>
      </c>
    </row>
    <row r="23" spans="1:9" x14ac:dyDescent="0.2">
      <c r="A23" s="453">
        <v>1</v>
      </c>
      <c r="B23" s="454">
        <f>'PART I'!B82</f>
        <v>0</v>
      </c>
      <c r="C23" s="455">
        <f>'PART I'!D82</f>
        <v>0</v>
      </c>
      <c r="D23" s="456">
        <f>'PART I'!F82</f>
        <v>0</v>
      </c>
      <c r="E23" s="462">
        <f>C23*D23</f>
        <v>0</v>
      </c>
    </row>
    <row r="24" spans="1:9" x14ac:dyDescent="0.2">
      <c r="A24" s="457">
        <v>2</v>
      </c>
      <c r="B24" s="465">
        <f>'PART I'!B83</f>
        <v>0</v>
      </c>
      <c r="C24" s="466">
        <f>'PART I'!D83</f>
        <v>0</v>
      </c>
      <c r="D24" s="467">
        <f>'PART I'!F83</f>
        <v>0</v>
      </c>
      <c r="E24" s="468">
        <f t="shared" ref="E24:E32" si="1">C24*D24</f>
        <v>0</v>
      </c>
    </row>
    <row r="25" spans="1:9" x14ac:dyDescent="0.2">
      <c r="A25" s="461">
        <v>3</v>
      </c>
      <c r="B25" s="458">
        <f>'PART I'!B84</f>
        <v>0</v>
      </c>
      <c r="C25" s="459">
        <f>'PART I'!D84</f>
        <v>0</v>
      </c>
      <c r="D25" s="460">
        <f>'PART I'!F84</f>
        <v>0</v>
      </c>
      <c r="E25" s="463">
        <f t="shared" si="1"/>
        <v>0</v>
      </c>
    </row>
    <row r="26" spans="1:9" x14ac:dyDescent="0.2">
      <c r="A26" s="457">
        <v>4</v>
      </c>
      <c r="B26" s="465">
        <f>'PART I'!B85</f>
        <v>0</v>
      </c>
      <c r="C26" s="466">
        <f>'PART I'!D85</f>
        <v>0</v>
      </c>
      <c r="D26" s="467">
        <f>'PART I'!F85</f>
        <v>0</v>
      </c>
      <c r="E26" s="468">
        <f t="shared" si="1"/>
        <v>0</v>
      </c>
    </row>
    <row r="27" spans="1:9" x14ac:dyDescent="0.2">
      <c r="A27" s="461">
        <v>5</v>
      </c>
      <c r="B27" s="458">
        <f>'PART I'!B86</f>
        <v>0</v>
      </c>
      <c r="C27" s="459">
        <f>'PART I'!D86</f>
        <v>0</v>
      </c>
      <c r="D27" s="460">
        <f>'PART I'!F86</f>
        <v>0</v>
      </c>
      <c r="E27" s="463">
        <f t="shared" si="1"/>
        <v>0</v>
      </c>
    </row>
    <row r="28" spans="1:9" x14ac:dyDescent="0.2">
      <c r="A28" s="457">
        <v>6</v>
      </c>
      <c r="B28" s="465">
        <f>'PART I'!B87</f>
        <v>0</v>
      </c>
      <c r="C28" s="466">
        <f>'PART I'!D87</f>
        <v>0</v>
      </c>
      <c r="D28" s="467">
        <f>'PART I'!F87</f>
        <v>0</v>
      </c>
      <c r="E28" s="468">
        <f t="shared" si="1"/>
        <v>0</v>
      </c>
    </row>
    <row r="29" spans="1:9" x14ac:dyDescent="0.2">
      <c r="A29" s="461">
        <v>7</v>
      </c>
      <c r="B29" s="458">
        <f>'PART I'!B88</f>
        <v>0</v>
      </c>
      <c r="C29" s="459">
        <f>'PART I'!D88</f>
        <v>0</v>
      </c>
      <c r="D29" s="460">
        <f>'PART I'!F88</f>
        <v>0</v>
      </c>
      <c r="E29" s="463">
        <f t="shared" si="1"/>
        <v>0</v>
      </c>
    </row>
    <row r="30" spans="1:9" x14ac:dyDescent="0.2">
      <c r="A30" s="457">
        <v>8</v>
      </c>
      <c r="B30" s="465">
        <f>'PART I'!B89</f>
        <v>0</v>
      </c>
      <c r="C30" s="466">
        <f>'PART I'!D89</f>
        <v>0</v>
      </c>
      <c r="D30" s="467">
        <f>'PART I'!F89</f>
        <v>0</v>
      </c>
      <c r="E30" s="468">
        <f t="shared" si="1"/>
        <v>0</v>
      </c>
    </row>
    <row r="31" spans="1:9" x14ac:dyDescent="0.2">
      <c r="A31" s="461">
        <v>9</v>
      </c>
      <c r="B31" s="458">
        <f>'PART I'!B90</f>
        <v>0</v>
      </c>
      <c r="C31" s="459">
        <f>'PART I'!D90</f>
        <v>0</v>
      </c>
      <c r="D31" s="460">
        <f>'PART I'!F90</f>
        <v>0</v>
      </c>
      <c r="E31" s="463">
        <f t="shared" si="1"/>
        <v>0</v>
      </c>
    </row>
    <row r="32" spans="1:9" ht="16" thickBot="1" x14ac:dyDescent="0.25">
      <c r="A32" s="457">
        <v>10</v>
      </c>
      <c r="B32" s="465">
        <f>'PART I'!B91</f>
        <v>0</v>
      </c>
      <c r="C32" s="466">
        <f>'PART I'!D91</f>
        <v>0</v>
      </c>
      <c r="D32" s="467">
        <f>'PART I'!F91</f>
        <v>0</v>
      </c>
      <c r="E32" s="468">
        <f t="shared" si="1"/>
        <v>0</v>
      </c>
    </row>
    <row r="33" spans="1:5" ht="16" thickBot="1" x14ac:dyDescent="0.25">
      <c r="A33" s="444"/>
      <c r="B33" s="445" t="s">
        <v>24</v>
      </c>
      <c r="C33" s="446">
        <f>'PART I'!D93</f>
        <v>0</v>
      </c>
      <c r="D33" s="447">
        <f>'PART I'!F92</f>
        <v>0</v>
      </c>
      <c r="E33" s="464">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workbookViewId="0">
      <selection activeCell="M18" sqref="M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46</v>
      </c>
      <c r="D2" s="107"/>
      <c r="E2" s="107"/>
    </row>
    <row r="3" spans="1:11" ht="16" x14ac:dyDescent="0.2">
      <c r="C3" s="107"/>
      <c r="D3" s="107"/>
      <c r="E3" s="107"/>
    </row>
    <row r="4" spans="1:11" ht="18" customHeight="1" x14ac:dyDescent="0.2">
      <c r="A4" s="35">
        <v>1</v>
      </c>
      <c r="C4" s="739" t="s">
        <v>280</v>
      </c>
      <c r="D4" s="739"/>
      <c r="E4" s="739"/>
      <c r="F4" s="739"/>
      <c r="G4" s="739"/>
      <c r="K4" s="149"/>
    </row>
    <row r="5" spans="1:11" ht="35.25" customHeight="1" x14ac:dyDescent="0.2">
      <c r="A5" s="35">
        <v>2</v>
      </c>
      <c r="C5" s="740" t="s">
        <v>279</v>
      </c>
      <c r="D5" s="740"/>
      <c r="E5" s="740"/>
      <c r="F5" s="740"/>
      <c r="G5" s="740"/>
    </row>
    <row r="6" spans="1:11" ht="17.25" customHeight="1" x14ac:dyDescent="0.2">
      <c r="A6" s="35">
        <v>3</v>
      </c>
      <c r="C6" s="146" t="s">
        <v>358</v>
      </c>
    </row>
    <row r="7" spans="1:11" ht="16" thickBot="1" x14ac:dyDescent="0.25"/>
    <row r="8" spans="1:11" ht="29.25" customHeight="1" thickBot="1" x14ac:dyDescent="0.25">
      <c r="C8" s="250"/>
      <c r="D8" s="251"/>
      <c r="E8" s="737" t="str">
        <f>'PART I'!F112</f>
        <v>You</v>
      </c>
      <c r="F8" s="737"/>
      <c r="G8" s="737" t="str">
        <f>'PART I'!H112</f>
        <v xml:space="preserve">Competitor </v>
      </c>
      <c r="H8" s="737"/>
      <c r="I8" s="737" t="str">
        <f>'PART I'!J112</f>
        <v xml:space="preserve">Competitor </v>
      </c>
      <c r="J8" s="738"/>
    </row>
    <row r="9" spans="1:11" ht="16" thickBot="1" x14ac:dyDescent="0.25">
      <c r="C9" s="252" t="s">
        <v>44</v>
      </c>
      <c r="D9" s="253" t="s">
        <v>9</v>
      </c>
      <c r="E9" s="253" t="s">
        <v>10</v>
      </c>
      <c r="F9" s="253" t="s">
        <v>45</v>
      </c>
      <c r="G9" s="253" t="s">
        <v>48</v>
      </c>
      <c r="H9" s="253" t="s">
        <v>49</v>
      </c>
      <c r="I9" s="253" t="s">
        <v>50</v>
      </c>
      <c r="J9" s="254" t="s">
        <v>51</v>
      </c>
    </row>
    <row r="10" spans="1:11" x14ac:dyDescent="0.2">
      <c r="C10" s="255" t="str">
        <f>'PART I'!B114</f>
        <v>Advertising</v>
      </c>
      <c r="D10" s="256">
        <f>'PART I'!D114</f>
        <v>0</v>
      </c>
      <c r="E10" s="257">
        <f>'PART I'!F114</f>
        <v>0</v>
      </c>
      <c r="F10" s="256">
        <f>D10*E10</f>
        <v>0</v>
      </c>
      <c r="G10" s="257">
        <f>'PART I'!H114</f>
        <v>0</v>
      </c>
      <c r="H10" s="256">
        <f>D10*G10</f>
        <v>0</v>
      </c>
      <c r="I10" s="257">
        <f>'PART I'!J114</f>
        <v>0</v>
      </c>
      <c r="J10" s="258">
        <f>D10*I10</f>
        <v>0</v>
      </c>
    </row>
    <row r="11" spans="1:11" x14ac:dyDescent="0.2">
      <c r="C11" s="259" t="str">
        <f>'PART I'!B115</f>
        <v>Market Penetration</v>
      </c>
      <c r="D11" s="195">
        <f>'PART I'!D115</f>
        <v>0</v>
      </c>
      <c r="E11" s="196">
        <f>'PART I'!F115</f>
        <v>0</v>
      </c>
      <c r="F11" s="195">
        <f t="shared" ref="F11:F21" si="0">D11*E11</f>
        <v>0</v>
      </c>
      <c r="G11" s="196">
        <f>'PART I'!H115</f>
        <v>0</v>
      </c>
      <c r="H11" s="195">
        <f t="shared" ref="H11:H21" si="1">D11*G11</f>
        <v>0</v>
      </c>
      <c r="I11" s="196">
        <f>'PART I'!J115</f>
        <v>0</v>
      </c>
      <c r="J11" s="197">
        <f t="shared" ref="J11:J21" si="2">D11*I11</f>
        <v>0</v>
      </c>
    </row>
    <row r="12" spans="1:11" x14ac:dyDescent="0.2">
      <c r="C12" s="260" t="str">
        <f>'PART I'!B116</f>
        <v>Customer Service</v>
      </c>
      <c r="D12" s="190">
        <f>'PART I'!D116</f>
        <v>0</v>
      </c>
      <c r="E12" s="191">
        <f>'PART I'!F116</f>
        <v>0</v>
      </c>
      <c r="F12" s="190">
        <f t="shared" si="0"/>
        <v>0</v>
      </c>
      <c r="G12" s="191">
        <f>'PART I'!H116</f>
        <v>0</v>
      </c>
      <c r="H12" s="190">
        <f t="shared" si="1"/>
        <v>0</v>
      </c>
      <c r="I12" s="191">
        <f>'PART I'!J116</f>
        <v>0</v>
      </c>
      <c r="J12" s="192">
        <f t="shared" si="2"/>
        <v>0</v>
      </c>
    </row>
    <row r="13" spans="1:11" x14ac:dyDescent="0.2">
      <c r="C13" s="259" t="str">
        <f>'PART I'!B117</f>
        <v>Store Locations</v>
      </c>
      <c r="D13" s="195">
        <f>'PART I'!D117</f>
        <v>0</v>
      </c>
      <c r="E13" s="196">
        <f>'PART I'!F117</f>
        <v>0</v>
      </c>
      <c r="F13" s="195">
        <f t="shared" si="0"/>
        <v>0</v>
      </c>
      <c r="G13" s="196">
        <f>'PART I'!H117</f>
        <v>0</v>
      </c>
      <c r="H13" s="195">
        <f t="shared" si="1"/>
        <v>0</v>
      </c>
      <c r="I13" s="196">
        <f>'PART I'!J117</f>
        <v>0</v>
      </c>
      <c r="J13" s="197">
        <f t="shared" si="2"/>
        <v>0</v>
      </c>
    </row>
    <row r="14" spans="1:11" x14ac:dyDescent="0.2">
      <c r="C14" s="260" t="str">
        <f>'PART I'!B118</f>
        <v>R&amp;D</v>
      </c>
      <c r="D14" s="190">
        <f>'PART I'!D118</f>
        <v>0</v>
      </c>
      <c r="E14" s="191">
        <f>'PART I'!F118</f>
        <v>0</v>
      </c>
      <c r="F14" s="190">
        <f t="shared" si="0"/>
        <v>0</v>
      </c>
      <c r="G14" s="191">
        <f>'PART I'!H118</f>
        <v>0</v>
      </c>
      <c r="H14" s="190">
        <f t="shared" si="1"/>
        <v>0</v>
      </c>
      <c r="I14" s="191">
        <f>'PART I'!J118</f>
        <v>0</v>
      </c>
      <c r="J14" s="192">
        <f t="shared" si="2"/>
        <v>0</v>
      </c>
    </row>
    <row r="15" spans="1:11" x14ac:dyDescent="0.2">
      <c r="C15" s="259" t="str">
        <f>'PART I'!B119</f>
        <v>Employee Dedication</v>
      </c>
      <c r="D15" s="195">
        <f>'PART I'!D119</f>
        <v>0</v>
      </c>
      <c r="E15" s="196">
        <f>'PART I'!F119</f>
        <v>0</v>
      </c>
      <c r="F15" s="195">
        <f t="shared" si="0"/>
        <v>0</v>
      </c>
      <c r="G15" s="196">
        <f>'PART I'!H119</f>
        <v>0</v>
      </c>
      <c r="H15" s="195">
        <f t="shared" si="1"/>
        <v>0</v>
      </c>
      <c r="I15" s="196">
        <f>'PART I'!J119</f>
        <v>0</v>
      </c>
      <c r="J15" s="197">
        <f t="shared" si="2"/>
        <v>0</v>
      </c>
    </row>
    <row r="16" spans="1:11" x14ac:dyDescent="0.2">
      <c r="C16" s="260" t="str">
        <f>'PART I'!B120</f>
        <v>Financial Profit</v>
      </c>
      <c r="D16" s="190">
        <f>'PART I'!D120</f>
        <v>0</v>
      </c>
      <c r="E16" s="191">
        <f>'PART I'!F120</f>
        <v>0</v>
      </c>
      <c r="F16" s="190">
        <f t="shared" si="0"/>
        <v>0</v>
      </c>
      <c r="G16" s="191">
        <f>'PART I'!H120</f>
        <v>0</v>
      </c>
      <c r="H16" s="190">
        <f t="shared" si="1"/>
        <v>0</v>
      </c>
      <c r="I16" s="191">
        <f>'PART I'!J120</f>
        <v>0</v>
      </c>
      <c r="J16" s="192">
        <f t="shared" si="2"/>
        <v>0</v>
      </c>
    </row>
    <row r="17" spans="3:10" x14ac:dyDescent="0.2">
      <c r="C17" s="259" t="str">
        <f>'PART I'!B121</f>
        <v>Customer Loyalty</v>
      </c>
      <c r="D17" s="195">
        <f>'PART I'!D121</f>
        <v>0</v>
      </c>
      <c r="E17" s="196">
        <f>'PART I'!F121</f>
        <v>0</v>
      </c>
      <c r="F17" s="195">
        <f t="shared" si="0"/>
        <v>0</v>
      </c>
      <c r="G17" s="196">
        <f>'PART I'!H121</f>
        <v>0</v>
      </c>
      <c r="H17" s="195">
        <f t="shared" si="1"/>
        <v>0</v>
      </c>
      <c r="I17" s="196">
        <f>'PART I'!J121</f>
        <v>0</v>
      </c>
      <c r="J17" s="197">
        <f t="shared" si="2"/>
        <v>0</v>
      </c>
    </row>
    <row r="18" spans="3:10" x14ac:dyDescent="0.2">
      <c r="C18" s="260" t="str">
        <f>'PART I'!B122</f>
        <v>Market Share</v>
      </c>
      <c r="D18" s="190">
        <f>'PART I'!D122</f>
        <v>0</v>
      </c>
      <c r="E18" s="191">
        <f>'PART I'!F122</f>
        <v>0</v>
      </c>
      <c r="F18" s="190">
        <f t="shared" si="0"/>
        <v>0</v>
      </c>
      <c r="G18" s="191">
        <f>'PART I'!H122</f>
        <v>0</v>
      </c>
      <c r="H18" s="190">
        <f t="shared" si="1"/>
        <v>0</v>
      </c>
      <c r="I18" s="191">
        <f>'PART I'!J122</f>
        <v>0</v>
      </c>
      <c r="J18" s="192">
        <f t="shared" si="2"/>
        <v>0</v>
      </c>
    </row>
    <row r="19" spans="3:10" x14ac:dyDescent="0.2">
      <c r="C19" s="259" t="str">
        <f>'PART I'!B123</f>
        <v>Product Quality</v>
      </c>
      <c r="D19" s="195">
        <f>'PART I'!D123</f>
        <v>0</v>
      </c>
      <c r="E19" s="196">
        <f>'PART I'!F123</f>
        <v>0</v>
      </c>
      <c r="F19" s="195">
        <f t="shared" si="0"/>
        <v>0</v>
      </c>
      <c r="G19" s="196">
        <f>'PART I'!H123</f>
        <v>0</v>
      </c>
      <c r="H19" s="195">
        <f t="shared" si="1"/>
        <v>0</v>
      </c>
      <c r="I19" s="196">
        <f>'PART I'!J123</f>
        <v>0</v>
      </c>
      <c r="J19" s="197">
        <f t="shared" si="2"/>
        <v>0</v>
      </c>
    </row>
    <row r="20" spans="3:10" x14ac:dyDescent="0.2">
      <c r="C20" s="260" t="str">
        <f>'PART I'!B124</f>
        <v>Top Management</v>
      </c>
      <c r="D20" s="190">
        <f>'PART I'!D124</f>
        <v>0</v>
      </c>
      <c r="E20" s="191">
        <f>'PART I'!F124</f>
        <v>0</v>
      </c>
      <c r="F20" s="190">
        <f t="shared" si="0"/>
        <v>0</v>
      </c>
      <c r="G20" s="191">
        <f>'PART I'!H124</f>
        <v>0</v>
      </c>
      <c r="H20" s="190">
        <f t="shared" si="1"/>
        <v>0</v>
      </c>
      <c r="I20" s="191">
        <f>'PART I'!J124</f>
        <v>0</v>
      </c>
      <c r="J20" s="192">
        <f t="shared" si="2"/>
        <v>0</v>
      </c>
    </row>
    <row r="21" spans="3:10" x14ac:dyDescent="0.2">
      <c r="C21" s="259" t="str">
        <f>'PART I'!B125</f>
        <v>Price Competitiveness</v>
      </c>
      <c r="D21" s="195">
        <f>'PART I'!D125</f>
        <v>0</v>
      </c>
      <c r="E21" s="196">
        <f>'PART I'!F125</f>
        <v>0</v>
      </c>
      <c r="F21" s="195">
        <f t="shared" si="0"/>
        <v>0</v>
      </c>
      <c r="G21" s="196">
        <f>'PART I'!H125</f>
        <v>0</v>
      </c>
      <c r="H21" s="195">
        <f t="shared" si="1"/>
        <v>0</v>
      </c>
      <c r="I21" s="196">
        <f>'PART I'!J125</f>
        <v>0</v>
      </c>
      <c r="J21" s="197">
        <f t="shared" si="2"/>
        <v>0</v>
      </c>
    </row>
    <row r="22" spans="3:10" ht="16" thickBot="1" x14ac:dyDescent="0.25">
      <c r="C22" s="261" t="s">
        <v>43</v>
      </c>
      <c r="D22" s="218">
        <f>SUM(D10:D21)</f>
        <v>0</v>
      </c>
      <c r="E22" s="262"/>
      <c r="F22" s="218">
        <f>SUM(F10:F21)</f>
        <v>0</v>
      </c>
      <c r="G22" s="262"/>
      <c r="H22" s="218">
        <f>SUM(H10:H21)</f>
        <v>0</v>
      </c>
      <c r="I22" s="262"/>
      <c r="J22" s="219">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5" workbookViewId="0">
      <selection activeCell="B9" sqref="B9"/>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61</v>
      </c>
    </row>
    <row r="8" spans="2:11" ht="30.75" customHeight="1" x14ac:dyDescent="0.2">
      <c r="B8" s="220">
        <v>1</v>
      </c>
      <c r="C8" s="743" t="s">
        <v>282</v>
      </c>
      <c r="D8" s="743"/>
      <c r="E8" s="743"/>
      <c r="F8" s="743"/>
      <c r="G8" s="743"/>
      <c r="H8" s="743"/>
      <c r="I8" s="743"/>
      <c r="J8" s="743"/>
      <c r="K8" s="743"/>
    </row>
    <row r="9" spans="2:11" ht="16" x14ac:dyDescent="0.2">
      <c r="B9" s="221"/>
      <c r="C9" s="220"/>
      <c r="D9" s="220"/>
      <c r="E9" s="220"/>
      <c r="F9" s="220"/>
      <c r="G9" s="220"/>
      <c r="H9" s="220"/>
      <c r="I9" s="220"/>
      <c r="J9" s="220"/>
      <c r="K9" s="220"/>
    </row>
    <row r="10" spans="2:11" ht="16" x14ac:dyDescent="0.2">
      <c r="B10" s="221">
        <v>2</v>
      </c>
      <c r="C10" s="744" t="s">
        <v>60</v>
      </c>
      <c r="D10" s="744"/>
      <c r="E10" s="744"/>
      <c r="F10" s="744"/>
      <c r="G10" s="744"/>
      <c r="H10" s="744"/>
      <c r="I10" s="744"/>
      <c r="J10" s="744"/>
      <c r="K10" s="744"/>
    </row>
    <row r="11" spans="2:11" ht="16" x14ac:dyDescent="0.2">
      <c r="B11" s="221"/>
      <c r="C11" s="220"/>
      <c r="D11" s="220"/>
      <c r="E11" s="220"/>
      <c r="F11" s="220"/>
      <c r="G11" s="220"/>
      <c r="H11" s="220"/>
      <c r="I11" s="220"/>
      <c r="J11" s="220"/>
      <c r="K11" s="220"/>
    </row>
    <row r="12" spans="2:11" ht="81" customHeight="1" x14ac:dyDescent="0.2">
      <c r="B12" s="221">
        <v>3</v>
      </c>
      <c r="C12" s="745" t="s">
        <v>169</v>
      </c>
      <c r="D12" s="745"/>
      <c r="E12" s="745"/>
      <c r="F12" s="745"/>
      <c r="G12" s="745"/>
      <c r="H12" s="745"/>
      <c r="I12" s="745"/>
      <c r="J12" s="745"/>
      <c r="K12" s="745"/>
    </row>
    <row r="13" spans="2:11" ht="16" x14ac:dyDescent="0.2">
      <c r="C13" s="107"/>
      <c r="D13" s="107"/>
      <c r="E13" s="107"/>
      <c r="F13" s="107"/>
      <c r="G13" s="107"/>
      <c r="H13" s="107"/>
      <c r="I13" s="107"/>
      <c r="J13" s="107"/>
      <c r="K13" s="107"/>
    </row>
    <row r="16" spans="2:11" ht="18" x14ac:dyDescent="0.2">
      <c r="D16" s="746" t="s">
        <v>62</v>
      </c>
      <c r="E16" s="746"/>
      <c r="F16" s="746"/>
      <c r="G16" s="746"/>
      <c r="H16" s="746"/>
      <c r="I16" s="746"/>
    </row>
    <row r="17" spans="1:11" x14ac:dyDescent="0.2">
      <c r="C17" s="249"/>
      <c r="D17" s="249"/>
      <c r="E17" s="249"/>
      <c r="F17" s="249"/>
      <c r="G17" s="249"/>
      <c r="H17" s="249"/>
      <c r="I17" s="249"/>
      <c r="J17" s="249"/>
      <c r="K17" s="249"/>
    </row>
    <row r="19" spans="1:11" x14ac:dyDescent="0.2">
      <c r="C19" s="149"/>
      <c r="D19" s="149"/>
      <c r="E19" s="149"/>
      <c r="F19" s="149"/>
      <c r="G19" s="149"/>
      <c r="H19" s="149"/>
      <c r="I19" s="149"/>
      <c r="J19" s="149"/>
      <c r="K19" s="149"/>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47" t="s">
        <v>170</v>
      </c>
      <c r="E22" s="747"/>
      <c r="F22" s="747"/>
      <c r="G22" s="747"/>
      <c r="H22" s="747"/>
      <c r="I22" s="747"/>
      <c r="J22" s="70"/>
    </row>
    <row r="23" spans="1:11" x14ac:dyDescent="0.2">
      <c r="A23" s="70"/>
      <c r="B23" s="70"/>
      <c r="C23" s="70"/>
      <c r="D23" s="70" t="s">
        <v>54</v>
      </c>
      <c r="E23" s="70"/>
      <c r="F23" s="70"/>
      <c r="G23" s="70"/>
      <c r="H23" s="741" t="s">
        <v>55</v>
      </c>
      <c r="I23" s="741"/>
      <c r="J23" s="70"/>
    </row>
    <row r="24" spans="1:11" ht="15" customHeight="1" x14ac:dyDescent="0.2">
      <c r="A24" s="742" t="s">
        <v>56</v>
      </c>
      <c r="B24" s="70"/>
      <c r="C24" s="70"/>
      <c r="D24" s="70"/>
      <c r="E24" s="70"/>
      <c r="F24" s="70"/>
      <c r="G24" s="70"/>
      <c r="H24" s="70"/>
      <c r="I24" s="70"/>
      <c r="J24" s="70"/>
    </row>
    <row r="25" spans="1:11" x14ac:dyDescent="0.2">
      <c r="A25" s="742"/>
      <c r="B25" s="70" t="s">
        <v>58</v>
      </c>
      <c r="C25" s="70"/>
      <c r="D25" s="70"/>
      <c r="E25" s="70"/>
      <c r="F25" s="70"/>
      <c r="G25" s="70"/>
      <c r="H25" s="70"/>
      <c r="I25" s="70"/>
      <c r="J25" s="70"/>
    </row>
    <row r="26" spans="1:11" x14ac:dyDescent="0.2">
      <c r="A26" s="742"/>
      <c r="B26" s="70"/>
      <c r="C26" s="70"/>
      <c r="D26" s="70"/>
      <c r="E26" s="70"/>
      <c r="F26" s="70"/>
      <c r="G26" s="70"/>
      <c r="H26" s="70"/>
      <c r="I26" s="70"/>
      <c r="J26" s="70"/>
    </row>
    <row r="27" spans="1:11" x14ac:dyDescent="0.2">
      <c r="A27" s="742"/>
      <c r="B27" s="70"/>
      <c r="C27" s="70"/>
      <c r="D27" s="70"/>
      <c r="E27" s="70"/>
      <c r="F27" s="70"/>
      <c r="G27" s="70"/>
      <c r="H27" s="70"/>
      <c r="I27" s="70"/>
      <c r="J27" s="70"/>
    </row>
    <row r="28" spans="1:11" x14ac:dyDescent="0.2">
      <c r="A28" s="742"/>
      <c r="B28" s="70"/>
      <c r="C28" s="70"/>
      <c r="D28" s="70"/>
      <c r="E28" s="70"/>
      <c r="F28" s="70"/>
      <c r="G28" s="70"/>
      <c r="H28" s="70"/>
      <c r="I28" s="70"/>
      <c r="J28" s="70"/>
    </row>
    <row r="29" spans="1:11" x14ac:dyDescent="0.2">
      <c r="A29" s="742"/>
      <c r="B29" s="70"/>
      <c r="C29" s="70"/>
      <c r="D29" s="70"/>
      <c r="E29" s="70"/>
      <c r="F29" s="70"/>
      <c r="G29" s="70"/>
      <c r="H29" s="70"/>
      <c r="I29" s="70"/>
      <c r="J29" s="70"/>
    </row>
    <row r="30" spans="1:11" x14ac:dyDescent="0.2">
      <c r="A30" s="742"/>
      <c r="B30" s="70"/>
      <c r="C30" s="70"/>
      <c r="D30" s="70"/>
      <c r="E30" s="70"/>
      <c r="F30" s="70"/>
      <c r="G30" s="70"/>
      <c r="H30" s="70"/>
      <c r="I30" s="70"/>
      <c r="J30" s="70"/>
    </row>
    <row r="31" spans="1:11" x14ac:dyDescent="0.2">
      <c r="A31" s="742"/>
      <c r="B31" s="70"/>
      <c r="C31" s="70"/>
      <c r="D31" s="70"/>
      <c r="E31" s="70"/>
      <c r="F31" s="70"/>
      <c r="G31" s="70"/>
      <c r="H31" s="70"/>
      <c r="I31" s="70"/>
      <c r="J31" s="70"/>
    </row>
    <row r="32" spans="1:11" x14ac:dyDescent="0.2">
      <c r="A32" s="742"/>
      <c r="B32" s="70"/>
      <c r="C32" s="70"/>
      <c r="D32" s="70"/>
      <c r="E32" s="70"/>
      <c r="F32" s="70"/>
      <c r="G32" s="70"/>
      <c r="H32" s="70"/>
      <c r="I32" s="70"/>
      <c r="J32" s="70"/>
    </row>
    <row r="33" spans="1:10" x14ac:dyDescent="0.2">
      <c r="A33" s="742"/>
      <c r="B33" s="70"/>
      <c r="C33" s="70"/>
      <c r="D33" s="70"/>
      <c r="E33" s="70"/>
      <c r="F33" s="70"/>
      <c r="G33" s="70"/>
      <c r="H33" s="70"/>
      <c r="I33" s="70"/>
      <c r="J33" s="70"/>
    </row>
    <row r="34" spans="1:10" x14ac:dyDescent="0.2">
      <c r="A34" s="742"/>
      <c r="B34" s="70"/>
      <c r="C34" s="70"/>
      <c r="D34" s="70"/>
      <c r="E34" s="70"/>
      <c r="F34" s="70"/>
      <c r="G34" s="70"/>
      <c r="H34" s="70"/>
      <c r="I34" s="70"/>
      <c r="J34" s="70"/>
    </row>
    <row r="35" spans="1:10" x14ac:dyDescent="0.2">
      <c r="A35" s="742"/>
      <c r="B35" s="70"/>
      <c r="C35" s="70"/>
      <c r="D35" s="70"/>
      <c r="E35" s="70"/>
      <c r="F35" s="70"/>
      <c r="G35" s="70"/>
      <c r="H35" s="70"/>
      <c r="I35" s="70"/>
      <c r="J35" s="70"/>
    </row>
    <row r="36" spans="1:10" x14ac:dyDescent="0.2">
      <c r="A36" s="742"/>
      <c r="B36" s="70" t="s">
        <v>57</v>
      </c>
      <c r="C36" s="70"/>
      <c r="D36" s="70"/>
      <c r="E36" s="70"/>
      <c r="F36" s="70"/>
      <c r="G36" s="70"/>
      <c r="H36" s="70"/>
      <c r="I36" s="70"/>
      <c r="J36" s="70"/>
    </row>
    <row r="37" spans="1:10" x14ac:dyDescent="0.2">
      <c r="A37" s="742"/>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workbookViewId="0">
      <selection activeCell="B2" sqref="B2"/>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168</v>
      </c>
    </row>
    <row r="5" spans="1:10" ht="33" customHeight="1" x14ac:dyDescent="0.2">
      <c r="A5" s="220">
        <v>1</v>
      </c>
      <c r="B5" s="743" t="s">
        <v>282</v>
      </c>
      <c r="C5" s="743"/>
      <c r="D5" s="743"/>
      <c r="E5" s="743"/>
      <c r="F5" s="743"/>
      <c r="G5" s="743"/>
      <c r="H5" s="743"/>
      <c r="I5" s="743"/>
      <c r="J5" s="743"/>
    </row>
    <row r="6" spans="1:10" ht="16" x14ac:dyDescent="0.2">
      <c r="A6" s="221"/>
      <c r="B6" s="220"/>
      <c r="C6" s="220"/>
      <c r="D6" s="220"/>
      <c r="E6" s="220"/>
      <c r="F6" s="220"/>
      <c r="G6" s="220"/>
      <c r="H6" s="220"/>
      <c r="I6" s="220"/>
      <c r="J6" s="220"/>
    </row>
    <row r="7" spans="1:10" ht="16" x14ac:dyDescent="0.2">
      <c r="A7" s="221">
        <v>2</v>
      </c>
      <c r="B7" s="744" t="s">
        <v>60</v>
      </c>
      <c r="C7" s="744"/>
      <c r="D7" s="744"/>
      <c r="E7" s="744"/>
      <c r="F7" s="744"/>
      <c r="G7" s="744"/>
      <c r="H7" s="744"/>
      <c r="I7" s="744"/>
      <c r="J7" s="744"/>
    </row>
    <row r="8" spans="1:10" ht="16" x14ac:dyDescent="0.2">
      <c r="A8" s="221"/>
      <c r="B8" s="220"/>
      <c r="C8" s="220"/>
      <c r="D8" s="220"/>
      <c r="E8" s="220"/>
      <c r="F8" s="220"/>
      <c r="G8" s="220"/>
      <c r="H8" s="220"/>
      <c r="I8" s="220"/>
      <c r="J8" s="220"/>
    </row>
    <row r="9" spans="1:10" ht="51" customHeight="1" x14ac:dyDescent="0.2">
      <c r="A9" s="221">
        <v>3</v>
      </c>
      <c r="B9" s="745" t="s">
        <v>171</v>
      </c>
      <c r="C9" s="745"/>
      <c r="D9" s="745"/>
      <c r="E9" s="745"/>
      <c r="F9" s="745"/>
      <c r="G9" s="745"/>
      <c r="H9" s="745"/>
      <c r="I9" s="745"/>
      <c r="J9" s="745"/>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48" t="s">
        <v>68</v>
      </c>
      <c r="F12" s="748"/>
      <c r="G12" s="748"/>
      <c r="H12" s="748"/>
      <c r="I12" s="70"/>
      <c r="J12" s="70"/>
    </row>
    <row r="13" spans="1:10" x14ac:dyDescent="0.2">
      <c r="A13" s="70"/>
      <c r="B13" s="70"/>
      <c r="C13" s="70"/>
      <c r="D13" s="240" t="s">
        <v>69</v>
      </c>
      <c r="E13" s="70"/>
      <c r="F13" s="70"/>
      <c r="G13" s="70"/>
      <c r="H13" s="70"/>
      <c r="I13" s="240" t="s">
        <v>70</v>
      </c>
      <c r="J13" s="70"/>
    </row>
    <row r="14" spans="1:10" x14ac:dyDescent="0.2">
      <c r="A14" s="70"/>
      <c r="B14" s="70"/>
      <c r="C14" s="70"/>
      <c r="D14" s="248">
        <v>4</v>
      </c>
      <c r="E14" s="70"/>
      <c r="F14" s="70"/>
      <c r="G14" s="70"/>
      <c r="H14" s="70"/>
      <c r="I14" s="248">
        <v>1</v>
      </c>
      <c r="J14" s="70"/>
    </row>
    <row r="15" spans="1:10" x14ac:dyDescent="0.2">
      <c r="A15" s="70"/>
      <c r="B15" s="70"/>
      <c r="C15" s="70"/>
      <c r="D15" s="70"/>
      <c r="E15" s="70"/>
      <c r="F15" s="70"/>
      <c r="G15" s="70"/>
      <c r="H15" s="70"/>
      <c r="I15" s="70"/>
      <c r="J15" s="70"/>
    </row>
    <row r="16" spans="1:10" x14ac:dyDescent="0.2">
      <c r="A16" s="70"/>
      <c r="B16" s="240" t="s">
        <v>71</v>
      </c>
      <c r="C16" s="70"/>
      <c r="D16" s="70"/>
      <c r="E16" s="70"/>
      <c r="F16" s="70"/>
      <c r="G16" s="70"/>
      <c r="H16" s="70"/>
      <c r="I16" s="70"/>
      <c r="J16" s="70"/>
    </row>
    <row r="17" spans="1:10" x14ac:dyDescent="0.2">
      <c r="A17" s="70"/>
      <c r="B17" s="248">
        <v>4</v>
      </c>
      <c r="C17" s="70"/>
      <c r="D17" s="70"/>
      <c r="E17" s="70"/>
      <c r="F17" s="70"/>
      <c r="G17" s="70"/>
      <c r="H17" s="70"/>
      <c r="I17" s="70"/>
      <c r="J17" s="70"/>
    </row>
    <row r="18" spans="1:10" x14ac:dyDescent="0.2">
      <c r="A18" s="749" t="s">
        <v>73</v>
      </c>
      <c r="B18" s="70"/>
      <c r="C18" s="70"/>
      <c r="D18" s="70"/>
      <c r="E18" s="70"/>
      <c r="F18" s="70"/>
      <c r="G18" s="70"/>
      <c r="H18" s="70"/>
      <c r="I18" s="70"/>
      <c r="J18" s="70"/>
    </row>
    <row r="19" spans="1:10" x14ac:dyDescent="0.2">
      <c r="A19" s="749"/>
      <c r="B19" s="70"/>
      <c r="C19" s="70"/>
      <c r="D19" s="70"/>
      <c r="E19" s="70"/>
      <c r="F19" s="70"/>
      <c r="G19" s="70"/>
      <c r="H19" s="70"/>
      <c r="I19" s="70"/>
      <c r="J19" s="70"/>
    </row>
    <row r="20" spans="1:10" x14ac:dyDescent="0.2">
      <c r="A20" s="749"/>
      <c r="B20" s="70"/>
      <c r="C20" s="70"/>
      <c r="D20" s="70"/>
      <c r="E20" s="70"/>
      <c r="F20" s="70"/>
      <c r="G20" s="70"/>
      <c r="H20" s="70"/>
      <c r="I20" s="70"/>
      <c r="J20" s="70"/>
    </row>
    <row r="21" spans="1:10" x14ac:dyDescent="0.2">
      <c r="A21" s="749"/>
      <c r="B21" s="70"/>
      <c r="C21" s="70"/>
      <c r="D21" s="70"/>
      <c r="E21" s="70"/>
      <c r="F21" s="70"/>
      <c r="G21" s="70"/>
      <c r="H21" s="70"/>
      <c r="I21" s="70"/>
      <c r="J21" s="70"/>
    </row>
    <row r="22" spans="1:10" x14ac:dyDescent="0.2">
      <c r="A22" s="749"/>
      <c r="B22" s="70"/>
      <c r="C22" s="70"/>
      <c r="D22" s="70"/>
      <c r="E22" s="70"/>
      <c r="F22" s="70"/>
      <c r="G22" s="70"/>
      <c r="H22" s="70"/>
      <c r="I22" s="70"/>
      <c r="J22" s="70"/>
    </row>
    <row r="23" spans="1:10" x14ac:dyDescent="0.2">
      <c r="A23" s="749"/>
      <c r="B23" s="70"/>
      <c r="C23" s="70"/>
      <c r="D23" s="70"/>
      <c r="E23" s="70"/>
      <c r="F23" s="70"/>
      <c r="G23" s="70"/>
      <c r="H23" s="70"/>
      <c r="I23" s="70"/>
      <c r="J23" s="70"/>
    </row>
    <row r="24" spans="1:10" x14ac:dyDescent="0.2">
      <c r="A24" s="749"/>
      <c r="B24" s="70"/>
      <c r="C24" s="70"/>
      <c r="D24" s="70"/>
      <c r="E24" s="70"/>
      <c r="F24" s="70"/>
      <c r="G24" s="70"/>
      <c r="H24" s="70"/>
      <c r="I24" s="70"/>
      <c r="J24" s="70"/>
    </row>
    <row r="25" spans="1:10" x14ac:dyDescent="0.2">
      <c r="A25" s="749"/>
      <c r="B25" s="70"/>
      <c r="C25" s="70"/>
      <c r="D25" s="70"/>
      <c r="E25" s="70"/>
      <c r="F25" s="70"/>
      <c r="G25" s="70"/>
      <c r="H25" s="70"/>
      <c r="I25" s="70"/>
      <c r="J25" s="70"/>
    </row>
    <row r="26" spans="1:10" x14ac:dyDescent="0.2">
      <c r="A26" s="749"/>
      <c r="B26" s="70"/>
      <c r="C26" s="70"/>
      <c r="D26" s="70"/>
      <c r="E26" s="70"/>
      <c r="F26" s="70"/>
      <c r="G26" s="70"/>
      <c r="H26" s="70"/>
      <c r="I26" s="70"/>
      <c r="J26" s="70"/>
    </row>
    <row r="27" spans="1:10" x14ac:dyDescent="0.2">
      <c r="A27" s="70"/>
      <c r="B27" s="240" t="s">
        <v>72</v>
      </c>
      <c r="C27" s="70"/>
      <c r="D27" s="70"/>
      <c r="E27" s="70"/>
      <c r="F27" s="70"/>
      <c r="G27" s="70"/>
      <c r="H27" s="70"/>
      <c r="I27" s="70"/>
      <c r="J27" s="70"/>
    </row>
    <row r="28" spans="1:10" x14ac:dyDescent="0.2">
      <c r="A28" s="70"/>
      <c r="B28" s="248">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topLeftCell="A25" workbookViewId="0">
      <selection activeCell="G32" sqref="G32:J32"/>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111</v>
      </c>
    </row>
    <row r="5" spans="1:12" ht="16" x14ac:dyDescent="0.2">
      <c r="A5" s="220">
        <v>1</v>
      </c>
      <c r="B5" s="743" t="s">
        <v>282</v>
      </c>
      <c r="C5" s="743"/>
      <c r="D5" s="743"/>
      <c r="E5" s="743"/>
      <c r="F5" s="743"/>
      <c r="G5" s="743"/>
      <c r="H5" s="743"/>
      <c r="I5" s="743"/>
      <c r="J5" s="743"/>
    </row>
    <row r="6" spans="1:12" ht="16" x14ac:dyDescent="0.2">
      <c r="A6" s="221"/>
      <c r="B6" s="220"/>
      <c r="C6" s="220"/>
      <c r="D6" s="220"/>
      <c r="E6" s="220"/>
      <c r="F6" s="220"/>
      <c r="G6" s="220"/>
      <c r="H6" s="220"/>
      <c r="I6" s="220"/>
      <c r="J6" s="220"/>
    </row>
    <row r="7" spans="1:12" ht="36" customHeight="1" x14ac:dyDescent="0.2">
      <c r="A7" s="221">
        <v>2</v>
      </c>
      <c r="B7" s="743" t="s">
        <v>119</v>
      </c>
      <c r="C7" s="743"/>
      <c r="D7" s="743"/>
      <c r="E7" s="743"/>
      <c r="F7" s="743"/>
      <c r="G7" s="743"/>
      <c r="H7" s="743"/>
      <c r="I7" s="743"/>
      <c r="J7" s="743"/>
    </row>
    <row r="8" spans="1:12" ht="16" x14ac:dyDescent="0.2">
      <c r="A8" s="221"/>
      <c r="B8" s="220"/>
      <c r="C8" s="220"/>
      <c r="D8" s="220"/>
      <c r="E8" s="220"/>
      <c r="F8" s="220"/>
      <c r="G8" s="220"/>
      <c r="H8" s="220"/>
      <c r="I8" s="220"/>
      <c r="J8" s="220"/>
    </row>
    <row r="9" spans="1:12" ht="35.25" customHeight="1" x14ac:dyDescent="0.2">
      <c r="A9" s="221">
        <v>3</v>
      </c>
      <c r="B9" s="745" t="s">
        <v>172</v>
      </c>
      <c r="C9" s="745"/>
      <c r="D9" s="745"/>
      <c r="E9" s="745"/>
      <c r="F9" s="745"/>
      <c r="G9" s="745"/>
      <c r="H9" s="745"/>
      <c r="I9" s="745"/>
      <c r="J9" s="745"/>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25" t="s">
        <v>112</v>
      </c>
      <c r="C29" s="226"/>
      <c r="D29" s="226"/>
      <c r="E29" s="226"/>
      <c r="F29" s="226"/>
      <c r="G29" s="227" t="s">
        <v>113</v>
      </c>
      <c r="H29" s="228"/>
      <c r="I29" s="226"/>
      <c r="J29" s="226"/>
      <c r="K29" s="229"/>
      <c r="L29" s="70"/>
    </row>
    <row r="30" spans="1:12" x14ac:dyDescent="0.2">
      <c r="A30" s="70"/>
      <c r="B30" s="230" t="s">
        <v>80</v>
      </c>
      <c r="C30" s="231"/>
      <c r="D30" s="231"/>
      <c r="E30" s="231"/>
      <c r="F30" s="232"/>
      <c r="G30" s="230" t="s">
        <v>95</v>
      </c>
      <c r="H30" s="231"/>
      <c r="I30" s="231"/>
      <c r="J30" s="231"/>
      <c r="K30" s="233"/>
      <c r="L30" s="70"/>
    </row>
    <row r="31" spans="1:12" x14ac:dyDescent="0.2">
      <c r="A31" s="70"/>
      <c r="B31" s="750" t="str">
        <f>'PART I'!B201</f>
        <v>Return on Investment (ROI)</v>
      </c>
      <c r="C31" s="751"/>
      <c r="D31" s="751"/>
      <c r="E31" s="751"/>
      <c r="F31" s="234">
        <f>'PART I'!D201</f>
        <v>0</v>
      </c>
      <c r="G31" s="750" t="str">
        <f>'PART I'!B224</f>
        <v>Rate of Inflation</v>
      </c>
      <c r="H31" s="751"/>
      <c r="I31" s="751"/>
      <c r="J31" s="751"/>
      <c r="K31" s="235">
        <f>'PART I'!D224</f>
        <v>0</v>
      </c>
      <c r="L31" s="70"/>
    </row>
    <row r="32" spans="1:12" x14ac:dyDescent="0.2">
      <c r="A32" s="70"/>
      <c r="B32" s="750" t="str">
        <f>'PART I'!B202</f>
        <v>Leverage</v>
      </c>
      <c r="C32" s="751"/>
      <c r="D32" s="751"/>
      <c r="E32" s="751"/>
      <c r="F32" s="234">
        <f>'PART I'!D202</f>
        <v>0</v>
      </c>
      <c r="G32" s="750" t="str">
        <f>'PART I'!B225</f>
        <v>Technological Changes</v>
      </c>
      <c r="H32" s="751"/>
      <c r="I32" s="751"/>
      <c r="J32" s="751"/>
      <c r="K32" s="235">
        <f>'PART I'!D225</f>
        <v>0</v>
      </c>
      <c r="L32" s="70"/>
    </row>
    <row r="33" spans="1:14" x14ac:dyDescent="0.2">
      <c r="A33" s="70"/>
      <c r="B33" s="750" t="str">
        <f>'PART I'!B203</f>
        <v xml:space="preserve">Liquidity </v>
      </c>
      <c r="C33" s="751"/>
      <c r="D33" s="751"/>
      <c r="E33" s="751"/>
      <c r="F33" s="234">
        <f>'PART I'!D203</f>
        <v>0</v>
      </c>
      <c r="G33" s="750" t="str">
        <f>'PART I'!B226</f>
        <v>Price Elasticity of Demand</v>
      </c>
      <c r="H33" s="751"/>
      <c r="I33" s="751"/>
      <c r="J33" s="751"/>
      <c r="K33" s="235">
        <f>'PART I'!D226</f>
        <v>0</v>
      </c>
      <c r="L33" s="70"/>
    </row>
    <row r="34" spans="1:14" x14ac:dyDescent="0.2">
      <c r="A34" s="70"/>
      <c r="B34" s="750" t="str">
        <f>'PART I'!B204</f>
        <v xml:space="preserve">Working Capital </v>
      </c>
      <c r="C34" s="751"/>
      <c r="D34" s="751"/>
      <c r="E34" s="751"/>
      <c r="F34" s="234">
        <f>'PART I'!D204</f>
        <v>0</v>
      </c>
      <c r="G34" s="750" t="str">
        <f>'PART I'!B227</f>
        <v>Competitive Pressure</v>
      </c>
      <c r="H34" s="751"/>
      <c r="I34" s="751"/>
      <c r="J34" s="751"/>
      <c r="K34" s="235">
        <f>'PART I'!D227</f>
        <v>0</v>
      </c>
      <c r="L34" s="70"/>
    </row>
    <row r="35" spans="1:14" x14ac:dyDescent="0.2">
      <c r="A35" s="70"/>
      <c r="B35" s="750" t="str">
        <f>'PART I'!B205</f>
        <v>Cash Flow</v>
      </c>
      <c r="C35" s="751"/>
      <c r="D35" s="751"/>
      <c r="E35" s="751"/>
      <c r="F35" s="234">
        <f>'PART I'!D205</f>
        <v>0</v>
      </c>
      <c r="G35" s="750" t="str">
        <f>'PART I'!B228</f>
        <v>Barriers to Entry into Market</v>
      </c>
      <c r="H35" s="751"/>
      <c r="I35" s="751"/>
      <c r="J35" s="751"/>
      <c r="K35" s="235">
        <f>'PART I'!D228</f>
        <v>0</v>
      </c>
      <c r="L35" s="70"/>
    </row>
    <row r="36" spans="1:14" ht="20.25" customHeight="1" thickBot="1" x14ac:dyDescent="0.25">
      <c r="A36" s="70"/>
      <c r="B36" s="236" t="s">
        <v>117</v>
      </c>
      <c r="C36" s="237"/>
      <c r="D36" s="237"/>
      <c r="E36" s="237"/>
      <c r="F36" s="238">
        <f>SUM(F31:F35)/5</f>
        <v>0</v>
      </c>
      <c r="G36" s="236" t="s">
        <v>118</v>
      </c>
      <c r="H36" s="237"/>
      <c r="I36" s="237"/>
      <c r="J36" s="237"/>
      <c r="K36" s="239">
        <f>SUM(K31:K35)/5</f>
        <v>0</v>
      </c>
      <c r="L36" s="70"/>
    </row>
    <row r="37" spans="1:14" ht="16" thickBot="1" x14ac:dyDescent="0.25">
      <c r="A37" s="70"/>
      <c r="B37" s="70"/>
      <c r="C37" s="70"/>
      <c r="D37" s="70"/>
      <c r="E37" s="70"/>
      <c r="F37" s="240"/>
      <c r="G37" s="70"/>
      <c r="H37" s="70"/>
      <c r="I37" s="70"/>
      <c r="J37" s="70"/>
      <c r="K37" s="240"/>
      <c r="L37" s="241"/>
      <c r="M37" s="5"/>
      <c r="N37" s="110"/>
    </row>
    <row r="38" spans="1:14" x14ac:dyDescent="0.2">
      <c r="A38" s="70"/>
      <c r="B38" s="225" t="s">
        <v>112</v>
      </c>
      <c r="C38" s="226"/>
      <c r="D38" s="226"/>
      <c r="E38" s="226"/>
      <c r="F38" s="242"/>
      <c r="G38" s="225" t="s">
        <v>113</v>
      </c>
      <c r="H38" s="226"/>
      <c r="I38" s="226"/>
      <c r="J38" s="226"/>
      <c r="K38" s="243"/>
      <c r="L38" s="244"/>
      <c r="M38" s="5"/>
      <c r="N38" s="110"/>
    </row>
    <row r="39" spans="1:14" x14ac:dyDescent="0.2">
      <c r="A39" s="70"/>
      <c r="B39" s="230" t="s">
        <v>92</v>
      </c>
      <c r="C39" s="232"/>
      <c r="D39" s="232"/>
      <c r="E39" s="232"/>
      <c r="F39" s="234"/>
      <c r="G39" s="230" t="s">
        <v>86</v>
      </c>
      <c r="H39" s="231"/>
      <c r="I39" s="231"/>
      <c r="J39" s="231"/>
      <c r="K39" s="245"/>
      <c r="L39" s="70"/>
    </row>
    <row r="40" spans="1:14" x14ac:dyDescent="0.2">
      <c r="A40" s="70"/>
      <c r="B40" s="246" t="str">
        <f>'PART I'!B217</f>
        <v>Market Share</v>
      </c>
      <c r="C40" s="232"/>
      <c r="D40" s="232"/>
      <c r="E40" s="232"/>
      <c r="F40" s="234">
        <f>'PART I'!D217</f>
        <v>0</v>
      </c>
      <c r="G40" s="246" t="str">
        <f>'PART I'!B208</f>
        <v>Growth Potential</v>
      </c>
      <c r="H40" s="232"/>
      <c r="I40" s="232"/>
      <c r="J40" s="232"/>
      <c r="K40" s="235">
        <f>'PART I'!D208</f>
        <v>0</v>
      </c>
      <c r="L40" s="70"/>
    </row>
    <row r="41" spans="1:14" x14ac:dyDescent="0.2">
      <c r="A41" s="70"/>
      <c r="B41" s="246" t="str">
        <f>'PART I'!B218</f>
        <v>Product Quality</v>
      </c>
      <c r="C41" s="232"/>
      <c r="D41" s="232"/>
      <c r="E41" s="232"/>
      <c r="F41" s="234">
        <f>'PART I'!D218</f>
        <v>0</v>
      </c>
      <c r="G41" s="246" t="str">
        <f>'PART I'!B209</f>
        <v>Financial Stability</v>
      </c>
      <c r="H41" s="232"/>
      <c r="I41" s="232"/>
      <c r="J41" s="232"/>
      <c r="K41" s="235">
        <f>'PART I'!D209</f>
        <v>0</v>
      </c>
      <c r="L41" s="70"/>
    </row>
    <row r="42" spans="1:14" x14ac:dyDescent="0.2">
      <c r="A42" s="70"/>
      <c r="B42" s="246" t="str">
        <f>'PART I'!B219</f>
        <v>Customer Loyalty</v>
      </c>
      <c r="C42" s="232"/>
      <c r="D42" s="232"/>
      <c r="E42" s="232"/>
      <c r="F42" s="234">
        <f>'PART I'!D219</f>
        <v>0</v>
      </c>
      <c r="G42" s="246" t="str">
        <f>'PART I'!B210</f>
        <v>Ease of Entry into Market</v>
      </c>
      <c r="H42" s="232"/>
      <c r="I42" s="232"/>
      <c r="J42" s="232"/>
      <c r="K42" s="235">
        <f>'PART I'!D210</f>
        <v>0</v>
      </c>
      <c r="L42" s="70"/>
    </row>
    <row r="43" spans="1:14" x14ac:dyDescent="0.2">
      <c r="A43" s="70"/>
      <c r="B43" s="246" t="str">
        <f>'PART I'!B220</f>
        <v>Technological know-how</v>
      </c>
      <c r="C43" s="232"/>
      <c r="D43" s="232"/>
      <c r="E43" s="232"/>
      <c r="F43" s="234">
        <f>'PART I'!D220</f>
        <v>0</v>
      </c>
      <c r="G43" s="246" t="str">
        <f>'PART I'!B211</f>
        <v>Resource Utilization</v>
      </c>
      <c r="H43" s="232"/>
      <c r="I43" s="232"/>
      <c r="J43" s="232"/>
      <c r="K43" s="235">
        <f>'PART I'!D211</f>
        <v>0</v>
      </c>
      <c r="L43" s="70"/>
    </row>
    <row r="44" spans="1:14" x14ac:dyDescent="0.2">
      <c r="A44" s="70"/>
      <c r="B44" s="246" t="str">
        <f>'PART I'!B221</f>
        <v>Control over Suppliers and Distributors</v>
      </c>
      <c r="C44" s="232"/>
      <c r="D44" s="232"/>
      <c r="E44" s="232"/>
      <c r="F44" s="234">
        <f>'PART I'!D221</f>
        <v>0</v>
      </c>
      <c r="G44" s="246" t="str">
        <f>'PART I'!B212</f>
        <v>Profit Potential</v>
      </c>
      <c r="H44" s="232"/>
      <c r="I44" s="232"/>
      <c r="J44" s="232"/>
      <c r="K44" s="235">
        <f>'PART I'!D212</f>
        <v>0</v>
      </c>
      <c r="L44" s="70"/>
    </row>
    <row r="45" spans="1:14" ht="21" customHeight="1" thickBot="1" x14ac:dyDescent="0.25">
      <c r="A45" s="70"/>
      <c r="B45" s="236" t="s">
        <v>114</v>
      </c>
      <c r="C45" s="237"/>
      <c r="D45" s="237"/>
      <c r="E45" s="237"/>
      <c r="F45" s="247">
        <f>SUM(F40:F44)/5</f>
        <v>0</v>
      </c>
      <c r="G45" s="236" t="s">
        <v>115</v>
      </c>
      <c r="H45" s="237"/>
      <c r="I45" s="237"/>
      <c r="J45" s="237"/>
      <c r="K45" s="239">
        <f>SUM(K40:K44)/5</f>
        <v>0</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33:E33"/>
    <mergeCell ref="B34:E34"/>
    <mergeCell ref="B35:E35"/>
    <mergeCell ref="G31:J31"/>
    <mergeCell ref="G32:J32"/>
    <mergeCell ref="G33:J33"/>
    <mergeCell ref="G34:J34"/>
    <mergeCell ref="G35:J35"/>
    <mergeCell ref="B5:J5"/>
    <mergeCell ref="B7:J7"/>
    <mergeCell ref="B9:J9"/>
    <mergeCell ref="B31:E31"/>
    <mergeCell ref="B32:E32"/>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M10" sqref="M10"/>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173</v>
      </c>
    </row>
    <row r="5" spans="1:13" ht="16" x14ac:dyDescent="0.2">
      <c r="A5" s="220">
        <v>1</v>
      </c>
      <c r="B5" s="743" t="s">
        <v>283</v>
      </c>
      <c r="C5" s="743"/>
      <c r="D5" s="743"/>
      <c r="E5" s="743"/>
      <c r="F5" s="743"/>
      <c r="G5" s="743"/>
      <c r="H5" s="743"/>
      <c r="I5" s="743"/>
      <c r="J5" s="743"/>
    </row>
    <row r="6" spans="1:13" ht="16" x14ac:dyDescent="0.2">
      <c r="A6" s="221"/>
      <c r="B6" s="220"/>
      <c r="C6" s="220"/>
      <c r="D6" s="220"/>
      <c r="E6" s="220"/>
      <c r="F6" s="220"/>
      <c r="G6" s="220"/>
      <c r="H6" s="220"/>
      <c r="I6" s="220"/>
      <c r="J6" s="220"/>
    </row>
    <row r="7" spans="1:13" ht="16" x14ac:dyDescent="0.2">
      <c r="A7" s="221">
        <v>2</v>
      </c>
      <c r="B7" s="744" t="s">
        <v>60</v>
      </c>
      <c r="C7" s="744"/>
      <c r="D7" s="744"/>
      <c r="E7" s="744"/>
      <c r="F7" s="744"/>
      <c r="G7" s="744"/>
      <c r="H7" s="744"/>
      <c r="I7" s="744"/>
      <c r="J7" s="744"/>
    </row>
    <row r="8" spans="1:13" ht="16" x14ac:dyDescent="0.2">
      <c r="A8" s="221"/>
      <c r="B8" s="220"/>
      <c r="C8" s="220"/>
      <c r="D8" s="220"/>
      <c r="E8" s="220"/>
      <c r="F8" s="220"/>
      <c r="G8" s="220"/>
      <c r="H8" s="220"/>
      <c r="I8" s="220"/>
      <c r="J8" s="220"/>
    </row>
    <row r="9" spans="1:13" ht="51" customHeight="1" x14ac:dyDescent="0.2">
      <c r="A9" s="221">
        <v>3</v>
      </c>
      <c r="B9" s="745" t="s">
        <v>174</v>
      </c>
      <c r="C9" s="745"/>
      <c r="D9" s="745"/>
      <c r="E9" s="745"/>
      <c r="F9" s="745"/>
      <c r="G9" s="745"/>
      <c r="H9" s="745"/>
      <c r="I9" s="745"/>
      <c r="J9" s="745"/>
    </row>
    <row r="12" spans="1:13" x14ac:dyDescent="0.2">
      <c r="C12" s="223"/>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58" t="str">
        <f>'PART I'!B277</f>
        <v>Top Side of the Y Name (high cost)</v>
      </c>
      <c r="G14" s="759"/>
      <c r="H14" s="759"/>
      <c r="I14" s="760"/>
      <c r="J14" s="70"/>
      <c r="K14" s="70"/>
      <c r="L14" s="70"/>
      <c r="M14" s="70"/>
    </row>
    <row r="15" spans="1:13" x14ac:dyDescent="0.2">
      <c r="B15" s="70"/>
      <c r="C15" s="70"/>
      <c r="D15" s="70"/>
      <c r="E15" s="70"/>
      <c r="F15" s="70"/>
      <c r="G15" s="70"/>
      <c r="H15" s="70"/>
      <c r="I15" s="70"/>
      <c r="J15" s="70"/>
      <c r="K15" s="70"/>
      <c r="L15" s="70"/>
      <c r="M15" s="224"/>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55" t="str">
        <f>'PART I'!B269</f>
        <v>Left Side of the X Name (low calorie)</v>
      </c>
      <c r="D18" s="70"/>
      <c r="E18" s="70"/>
      <c r="F18" s="70"/>
      <c r="G18" s="70"/>
      <c r="H18" s="70"/>
      <c r="I18" s="70"/>
      <c r="J18" s="70"/>
      <c r="K18" s="70"/>
      <c r="L18" s="755" t="str">
        <f>'PART I'!B271</f>
        <v>Right Side of the X Name (high calorie)</v>
      </c>
      <c r="M18" s="70"/>
    </row>
    <row r="19" spans="2:13" x14ac:dyDescent="0.2">
      <c r="B19" s="70"/>
      <c r="C19" s="756"/>
      <c r="D19" s="70"/>
      <c r="E19" s="70"/>
      <c r="F19" s="70"/>
      <c r="G19" s="70"/>
      <c r="H19" s="70"/>
      <c r="I19" s="70"/>
      <c r="J19" s="70"/>
      <c r="K19" s="70"/>
      <c r="L19" s="756"/>
      <c r="M19" s="70"/>
    </row>
    <row r="20" spans="2:13" ht="15" customHeight="1" x14ac:dyDescent="0.2">
      <c r="B20" s="70"/>
      <c r="C20" s="756"/>
      <c r="D20" s="70"/>
      <c r="E20" s="70"/>
      <c r="F20" s="70"/>
      <c r="G20" s="70"/>
      <c r="H20" s="70"/>
      <c r="I20" s="70"/>
      <c r="J20" s="70"/>
      <c r="K20" s="70"/>
      <c r="L20" s="756"/>
      <c r="M20" s="70"/>
    </row>
    <row r="21" spans="2:13" x14ac:dyDescent="0.2">
      <c r="B21" s="70"/>
      <c r="C21" s="756"/>
      <c r="D21" s="70"/>
      <c r="E21" s="70"/>
      <c r="F21" s="70"/>
      <c r="G21" s="70"/>
      <c r="H21" s="70"/>
      <c r="I21" s="70"/>
      <c r="J21" s="70"/>
      <c r="K21" s="70"/>
      <c r="L21" s="756"/>
      <c r="M21" s="70"/>
    </row>
    <row r="22" spans="2:13" x14ac:dyDescent="0.2">
      <c r="B22" s="70"/>
      <c r="C22" s="756"/>
      <c r="D22" s="70"/>
      <c r="E22" s="70"/>
      <c r="F22" s="70"/>
      <c r="G22" s="70"/>
      <c r="H22" s="70"/>
      <c r="I22" s="70"/>
      <c r="J22" s="70"/>
      <c r="K22" s="70"/>
      <c r="L22" s="756"/>
      <c r="M22" s="70"/>
    </row>
    <row r="23" spans="2:13" x14ac:dyDescent="0.2">
      <c r="B23" s="70"/>
      <c r="C23" s="756"/>
      <c r="D23" s="70"/>
      <c r="E23" s="70"/>
      <c r="F23" s="70"/>
      <c r="G23" s="70"/>
      <c r="H23" s="70"/>
      <c r="I23" s="70"/>
      <c r="J23" s="70"/>
      <c r="K23" s="70"/>
      <c r="L23" s="756"/>
      <c r="M23" s="70"/>
    </row>
    <row r="24" spans="2:13" x14ac:dyDescent="0.2">
      <c r="B24" s="70"/>
      <c r="C24" s="756"/>
      <c r="D24" s="70"/>
      <c r="E24" s="70"/>
      <c r="F24" s="70"/>
      <c r="G24" s="70"/>
      <c r="H24" s="70"/>
      <c r="I24" s="70"/>
      <c r="J24" s="70"/>
      <c r="K24" s="70"/>
      <c r="L24" s="756"/>
      <c r="M24" s="70"/>
    </row>
    <row r="25" spans="2:13" x14ac:dyDescent="0.2">
      <c r="B25" s="70"/>
      <c r="C25" s="756"/>
      <c r="D25" s="70"/>
      <c r="E25" s="70"/>
      <c r="F25" s="70"/>
      <c r="G25" s="70"/>
      <c r="H25" s="70"/>
      <c r="I25" s="70"/>
      <c r="J25" s="70"/>
      <c r="K25" s="70"/>
      <c r="L25" s="756"/>
      <c r="M25" s="70"/>
    </row>
    <row r="26" spans="2:13" x14ac:dyDescent="0.2">
      <c r="B26" s="70"/>
      <c r="C26" s="756"/>
      <c r="D26" s="70"/>
      <c r="E26" s="70"/>
      <c r="F26" s="70"/>
      <c r="G26" s="70"/>
      <c r="H26" s="70"/>
      <c r="I26" s="70"/>
      <c r="J26" s="70"/>
      <c r="K26" s="70"/>
      <c r="L26" s="756"/>
      <c r="M26" s="70"/>
    </row>
    <row r="27" spans="2:13" ht="16" thickBot="1" x14ac:dyDescent="0.25">
      <c r="B27" s="70"/>
      <c r="C27" s="757"/>
      <c r="D27" s="70"/>
      <c r="E27" s="70"/>
      <c r="F27" s="70"/>
      <c r="G27" s="70"/>
      <c r="H27" s="70"/>
      <c r="I27" s="70"/>
      <c r="J27" s="70"/>
      <c r="K27" s="70"/>
      <c r="L27" s="757"/>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52" t="str">
        <f>'PART I'!B275</f>
        <v>Bottom Side of the Y Name (low cost)</v>
      </c>
      <c r="G31" s="753"/>
      <c r="H31" s="753"/>
      <c r="I31" s="754"/>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2016-04-20T16:46:33Z</dcterms:modified>
</cp:coreProperties>
</file>